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1"/>
  <workbookPr/>
  <mc:AlternateContent xmlns:mc="http://schemas.openxmlformats.org/markup-compatibility/2006">
    <mc:Choice Requires="x15">
      <x15ac:absPath xmlns:x15ac="http://schemas.microsoft.com/office/spreadsheetml/2010/11/ac" url="/Users/lineoppedal/Library/CloudStorage/OneDrive-NTNU/Byggskade Artikkel/"/>
    </mc:Choice>
  </mc:AlternateContent>
  <xr:revisionPtr revIDLastSave="0" documentId="13_ncr:1_{14AC22F2-A80C-E948-B04C-A2CE67F7270E}" xr6:coauthVersionLast="47" xr6:coauthVersionMax="47" xr10:uidLastSave="{00000000-0000-0000-0000-000000000000}"/>
  <bookViews>
    <workbookView xWindow="0" yWindow="0" windowWidth="28800" windowHeight="18000" activeTab="9" xr2:uid="{00000000-000D-0000-FFFF-FFFF00000000}"/>
  </bookViews>
  <sheets>
    <sheet name="Literature" sheetId="1" r:id="rId1"/>
    <sheet name="Excluded literature" sheetId="12" r:id="rId2"/>
    <sheet name="Database" sheetId="4" r:id="rId3"/>
    <sheet name="Categoy" sheetId="2" r:id="rId4"/>
    <sheet name="Citations" sheetId="7" r:id="rId5"/>
    <sheet name="Country" sheetId="6" r:id="rId6"/>
    <sheet name="Type of information source" sheetId="9" r:id="rId7"/>
    <sheet name="Cases" sheetId="11" r:id="rId8"/>
    <sheet name="Year" sheetId="10" r:id="rId9"/>
    <sheet name="Building defect definition" sheetId="13"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 i="13" l="1"/>
  <c r="C4" i="13"/>
  <c r="B4" i="13"/>
  <c r="D5" i="11"/>
  <c r="C5" i="11"/>
  <c r="D4" i="11"/>
  <c r="C4" i="11"/>
  <c r="D3" i="11"/>
  <c r="C3" i="11"/>
  <c r="D2" i="11"/>
  <c r="C2" i="11"/>
  <c r="E2" i="11"/>
  <c r="I27" i="6"/>
  <c r="J27" i="6"/>
  <c r="K27" i="6"/>
  <c r="L27" i="6"/>
  <c r="M27" i="6"/>
  <c r="N27" i="6"/>
  <c r="O27" i="6"/>
  <c r="P27" i="6"/>
  <c r="I28" i="6"/>
  <c r="J28" i="6"/>
  <c r="K28" i="6"/>
  <c r="L28" i="6"/>
  <c r="M28" i="6"/>
  <c r="N28" i="6"/>
  <c r="O28" i="6"/>
  <c r="P28" i="6"/>
  <c r="I29" i="6"/>
  <c r="J29" i="6"/>
  <c r="K29" i="6"/>
  <c r="L29" i="6"/>
  <c r="M29" i="6"/>
  <c r="N29" i="6"/>
  <c r="O29" i="6"/>
  <c r="P29" i="6"/>
  <c r="I30" i="6"/>
  <c r="J30" i="6"/>
  <c r="K30" i="6"/>
  <c r="L30" i="6"/>
  <c r="M30" i="6"/>
  <c r="N30" i="6"/>
  <c r="O30" i="6"/>
  <c r="P30" i="6"/>
  <c r="I31" i="6"/>
  <c r="J31" i="6"/>
  <c r="K31" i="6"/>
  <c r="L31" i="6"/>
  <c r="M31" i="6"/>
  <c r="N31" i="6"/>
  <c r="O31" i="6"/>
  <c r="P31" i="6"/>
  <c r="I32" i="6"/>
  <c r="J32" i="6"/>
  <c r="K32" i="6"/>
  <c r="L32" i="6"/>
  <c r="M32" i="6"/>
  <c r="N32" i="6"/>
  <c r="O32" i="6"/>
  <c r="P32" i="6"/>
  <c r="I33" i="6"/>
  <c r="J33" i="6"/>
  <c r="K33" i="6"/>
  <c r="L33" i="6"/>
  <c r="M33" i="6"/>
  <c r="N33" i="6"/>
  <c r="O33" i="6"/>
  <c r="P33" i="6"/>
  <c r="P26" i="6"/>
  <c r="P35" i="6" s="1"/>
  <c r="O26" i="6"/>
  <c r="O35" i="6" s="1"/>
  <c r="N26" i="6"/>
  <c r="M26" i="6"/>
  <c r="M35" i="6" s="1"/>
  <c r="L26" i="6"/>
  <c r="K26" i="6"/>
  <c r="J26" i="6"/>
  <c r="I26" i="6"/>
  <c r="H26" i="6"/>
  <c r="H27" i="6"/>
  <c r="H28" i="6"/>
  <c r="H29" i="6"/>
  <c r="H30" i="6"/>
  <c r="H31" i="6"/>
  <c r="H32" i="6"/>
  <c r="H33" i="6"/>
  <c r="G27" i="6"/>
  <c r="G28" i="6"/>
  <c r="G29" i="6"/>
  <c r="G30" i="6"/>
  <c r="G31" i="6"/>
  <c r="G32" i="6"/>
  <c r="G33" i="6"/>
  <c r="G26" i="6"/>
  <c r="F27" i="6"/>
  <c r="F28" i="6"/>
  <c r="F29" i="6"/>
  <c r="F30" i="6"/>
  <c r="F31" i="6"/>
  <c r="F32" i="6"/>
  <c r="F33" i="6"/>
  <c r="F26" i="6"/>
  <c r="E27" i="6"/>
  <c r="E28" i="6"/>
  <c r="E29" i="6"/>
  <c r="E30" i="6"/>
  <c r="E31" i="6"/>
  <c r="E32" i="6"/>
  <c r="E33" i="6"/>
  <c r="E26" i="6"/>
  <c r="B26" i="6"/>
  <c r="D27" i="6"/>
  <c r="D28" i="6"/>
  <c r="D29" i="6"/>
  <c r="D30" i="6"/>
  <c r="D31" i="6"/>
  <c r="D32" i="6"/>
  <c r="D33" i="6"/>
  <c r="D26" i="6"/>
  <c r="C27" i="6"/>
  <c r="C28" i="6"/>
  <c r="C29" i="6"/>
  <c r="C30" i="6"/>
  <c r="C31" i="6"/>
  <c r="C32" i="6"/>
  <c r="C33" i="6"/>
  <c r="C26" i="6"/>
  <c r="B27" i="6"/>
  <c r="Q27" i="6" s="1"/>
  <c r="B28" i="6"/>
  <c r="Q28" i="6" s="1"/>
  <c r="B29" i="6"/>
  <c r="Q29" i="6" s="1"/>
  <c r="B30" i="6"/>
  <c r="Q30" i="6" s="1"/>
  <c r="B31" i="6"/>
  <c r="Q31" i="6" s="1"/>
  <c r="B32" i="6"/>
  <c r="Q32" i="6" s="1"/>
  <c r="B33" i="6"/>
  <c r="Q33" i="6" s="1"/>
  <c r="B20" i="13"/>
  <c r="L21" i="13"/>
  <c r="L22" i="13"/>
  <c r="L23" i="13"/>
  <c r="L24" i="13"/>
  <c r="L25" i="13"/>
  <c r="L26" i="13"/>
  <c r="L27" i="13"/>
  <c r="L20" i="13"/>
  <c r="K21" i="13"/>
  <c r="K22" i="13"/>
  <c r="K23" i="13"/>
  <c r="K24" i="13"/>
  <c r="K25" i="13"/>
  <c r="K26" i="13"/>
  <c r="K27" i="13"/>
  <c r="K20" i="13"/>
  <c r="I21" i="13"/>
  <c r="I22" i="13"/>
  <c r="I23" i="13"/>
  <c r="I24" i="13"/>
  <c r="I25" i="13"/>
  <c r="I26" i="13"/>
  <c r="I27" i="13"/>
  <c r="I20" i="13"/>
  <c r="J20" i="13"/>
  <c r="J21" i="13"/>
  <c r="J22" i="13"/>
  <c r="J23" i="13"/>
  <c r="J24" i="13"/>
  <c r="J25" i="13"/>
  <c r="J26" i="13"/>
  <c r="J27" i="13"/>
  <c r="H21" i="13"/>
  <c r="H22" i="13"/>
  <c r="H23" i="13"/>
  <c r="H24" i="13"/>
  <c r="H25" i="13"/>
  <c r="H26" i="13"/>
  <c r="H27" i="13"/>
  <c r="H20" i="13"/>
  <c r="D21" i="13"/>
  <c r="D22" i="13"/>
  <c r="D23" i="13"/>
  <c r="D24" i="13"/>
  <c r="D25" i="13"/>
  <c r="D26" i="13"/>
  <c r="D27" i="13"/>
  <c r="D20" i="13"/>
  <c r="E21" i="13"/>
  <c r="E22" i="13"/>
  <c r="E23" i="13"/>
  <c r="E24" i="13"/>
  <c r="E25" i="13"/>
  <c r="E26" i="13"/>
  <c r="E27" i="13"/>
  <c r="E20" i="13"/>
  <c r="F21" i="13"/>
  <c r="F22" i="13"/>
  <c r="F23" i="13"/>
  <c r="F24" i="13"/>
  <c r="F25" i="13"/>
  <c r="F26" i="13"/>
  <c r="F27" i="13"/>
  <c r="F20" i="13"/>
  <c r="G21" i="13"/>
  <c r="G22" i="13"/>
  <c r="G23" i="13"/>
  <c r="G24" i="13"/>
  <c r="G25" i="13"/>
  <c r="G26" i="13"/>
  <c r="G27" i="13"/>
  <c r="G20" i="13"/>
  <c r="C24" i="13"/>
  <c r="C21" i="13"/>
  <c r="C22" i="13"/>
  <c r="C23" i="13"/>
  <c r="C25" i="13"/>
  <c r="C26" i="13"/>
  <c r="C27" i="13"/>
  <c r="C20" i="13"/>
  <c r="B12" i="13"/>
  <c r="B11" i="13"/>
  <c r="B10" i="13"/>
  <c r="B9" i="13"/>
  <c r="B8" i="13"/>
  <c r="B7" i="13"/>
  <c r="B6" i="13"/>
  <c r="B5" i="13"/>
  <c r="B3" i="13"/>
  <c r="B2" i="13"/>
  <c r="B15" i="13" s="1"/>
  <c r="B27" i="13"/>
  <c r="B26" i="13"/>
  <c r="B25" i="13"/>
  <c r="B24" i="13"/>
  <c r="B23" i="13"/>
  <c r="B22" i="13"/>
  <c r="B21" i="13"/>
  <c r="B20" i="2"/>
  <c r="B22" i="10"/>
  <c r="B18" i="10"/>
  <c r="B19" i="10"/>
  <c r="B20" i="10"/>
  <c r="B21" i="10"/>
  <c r="E3" i="11"/>
  <c r="E4" i="11"/>
  <c r="E5" i="11"/>
  <c r="D6" i="11"/>
  <c r="O36" i="1"/>
  <c r="E8" i="11" s="1"/>
  <c r="B2" i="11"/>
  <c r="B8" i="11"/>
  <c r="B7" i="11"/>
  <c r="B6" i="11"/>
  <c r="B5" i="11"/>
  <c r="B4" i="11"/>
  <c r="B3" i="11"/>
  <c r="O35" i="1"/>
  <c r="E7" i="11" s="1"/>
  <c r="B8" i="9"/>
  <c r="B16" i="6"/>
  <c r="B15" i="6"/>
  <c r="B14" i="6"/>
  <c r="B13" i="6"/>
  <c r="B12" i="6"/>
  <c r="B11" i="6"/>
  <c r="B10" i="6"/>
  <c r="B9" i="6"/>
  <c r="B8" i="6"/>
  <c r="B7" i="6"/>
  <c r="B6" i="6"/>
  <c r="B5" i="6"/>
  <c r="B4" i="6"/>
  <c r="B3" i="6"/>
  <c r="B2" i="6"/>
  <c r="C7" i="11" l="1"/>
  <c r="D7" i="11"/>
  <c r="C8" i="11"/>
  <c r="D8" i="11"/>
  <c r="K35" i="6"/>
  <c r="N35" i="6"/>
  <c r="Q26" i="6"/>
  <c r="F5" i="11"/>
  <c r="I35" i="6"/>
  <c r="J35" i="6"/>
  <c r="L35" i="6"/>
  <c r="H35" i="6"/>
  <c r="G35" i="6"/>
  <c r="F35" i="6"/>
  <c r="E35" i="6"/>
  <c r="D35" i="6"/>
  <c r="C35" i="6"/>
  <c r="B35" i="6"/>
  <c r="L29" i="13"/>
  <c r="I29" i="13"/>
  <c r="C29" i="13"/>
  <c r="K29" i="13"/>
  <c r="J29" i="13"/>
  <c r="H29" i="13"/>
  <c r="D29" i="13"/>
  <c r="E29" i="13"/>
  <c r="G29" i="13"/>
  <c r="F29" i="13"/>
  <c r="B29" i="13"/>
  <c r="B18" i="6"/>
  <c r="F8" i="11"/>
  <c r="F4" i="11"/>
  <c r="F7" i="11"/>
  <c r="F2" i="11"/>
  <c r="F3" i="11"/>
  <c r="E11" i="11"/>
  <c r="F6" i="11"/>
  <c r="B11" i="11"/>
  <c r="B2" i="9"/>
  <c r="B3" i="9"/>
  <c r="B4" i="9"/>
  <c r="B6" i="9"/>
  <c r="B5" i="9"/>
  <c r="B7" i="9"/>
  <c r="B10" i="2"/>
  <c r="B9" i="2"/>
  <c r="B8" i="2"/>
  <c r="B7" i="2"/>
  <c r="B23" i="2"/>
  <c r="B21" i="2"/>
  <c r="B22" i="2"/>
  <c r="B24" i="2"/>
  <c r="B26" i="2"/>
  <c r="B25" i="2"/>
  <c r="B2" i="10"/>
  <c r="B3" i="10"/>
  <c r="B4" i="10"/>
  <c r="B5" i="10"/>
  <c r="B6" i="10"/>
  <c r="B7" i="10"/>
  <c r="B8" i="10"/>
  <c r="B9" i="10"/>
  <c r="B10" i="10"/>
  <c r="B11" i="10"/>
  <c r="B12" i="10"/>
  <c r="B13" i="10"/>
  <c r="B14" i="10"/>
  <c r="B15" i="10"/>
  <c r="B16" i="10"/>
  <c r="B17" i="10"/>
  <c r="Q35" i="6" l="1"/>
  <c r="M29" i="13"/>
  <c r="C22" i="10"/>
  <c r="C12" i="10"/>
  <c r="B24" i="10"/>
  <c r="B11" i="9"/>
  <c r="B28" i="2"/>
  <c r="B2" i="2"/>
  <c r="B3" i="2"/>
  <c r="B4" i="2" l="1"/>
  <c r="B6" i="2"/>
  <c r="B5" i="2"/>
  <c r="B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tc={AF8E8CA6-FC0E-BD49-8FCA-D42CAE67C0D7}</author>
  </authors>
  <commentList>
    <comment ref="L31" authorId="0" shapeId="0" xr:uid="{AF8E8CA6-FC0E-BD49-8FCA-D42CAE67C0D7}">
      <text>
        <t xml:space="preserve">[Kommentartråd]
Din versjon av Excel lar deg lese denne kommentartråden. Eventuelle endringer i den vil imidlertid bli fjernet hvis filen åpnes i en nyere versjon av Excel. Finn ut mer: https://go.microsoft.com/fwlink/?linkid=870924
Kommentar:
    Skal det være fysisk bygningsundersøkelse?
</t>
      </text>
    </comment>
  </commentList>
</comments>
</file>

<file path=xl/sharedStrings.xml><?xml version="1.0" encoding="utf-8"?>
<sst xmlns="http://schemas.openxmlformats.org/spreadsheetml/2006/main" count="900" uniqueCount="411">
  <si>
    <t>Building and Environment</t>
  </si>
  <si>
    <t>Australia</t>
  </si>
  <si>
    <t>Malaysia</t>
  </si>
  <si>
    <t>Energy Procedia</t>
  </si>
  <si>
    <t>Sum</t>
  </si>
  <si>
    <t>Year of publication</t>
  </si>
  <si>
    <t>2003</t>
  </si>
  <si>
    <t>2004</t>
  </si>
  <si>
    <t>2005</t>
  </si>
  <si>
    <t>2006</t>
  </si>
  <si>
    <t>2007</t>
  </si>
  <si>
    <t>2008</t>
  </si>
  <si>
    <t>2009</t>
  </si>
  <si>
    <t>2010</t>
  </si>
  <si>
    <t>2011</t>
  </si>
  <si>
    <t>2012</t>
  </si>
  <si>
    <t>2013</t>
  </si>
  <si>
    <t>2014</t>
  </si>
  <si>
    <t>2015</t>
  </si>
  <si>
    <t>2016</t>
  </si>
  <si>
    <t>2017</t>
  </si>
  <si>
    <t>Number of articles</t>
  </si>
  <si>
    <t>2018</t>
  </si>
  <si>
    <t>Short description</t>
  </si>
  <si>
    <t>Citations</t>
  </si>
  <si>
    <t>Topic category</t>
  </si>
  <si>
    <t>Author</t>
  </si>
  <si>
    <t>Publication year</t>
  </si>
  <si>
    <t>Title</t>
  </si>
  <si>
    <t>Published</t>
  </si>
  <si>
    <t>Country</t>
  </si>
  <si>
    <t>Category</t>
  </si>
  <si>
    <t>Number</t>
  </si>
  <si>
    <t>Web of science</t>
  </si>
  <si>
    <t>Scopus</t>
  </si>
  <si>
    <t>ScienceDirect</t>
  </si>
  <si>
    <t>De Vos</t>
  </si>
  <si>
    <t>Van Deen Bossche</t>
  </si>
  <si>
    <t>Gullbrekken</t>
  </si>
  <si>
    <t>Kvande</t>
  </si>
  <si>
    <t>Lisø</t>
  </si>
  <si>
    <t>Jesumoroti</t>
  </si>
  <si>
    <t>Kog</t>
  </si>
  <si>
    <t>Talib</t>
  </si>
  <si>
    <t>Lee</t>
  </si>
  <si>
    <t>Park</t>
  </si>
  <si>
    <t>Sassu</t>
  </si>
  <si>
    <t>Abdul-Raham</t>
  </si>
  <si>
    <t>Suffian</t>
  </si>
  <si>
    <t>Wahab</t>
  </si>
  <si>
    <t>Wong</t>
  </si>
  <si>
    <t>Chew</t>
  </si>
  <si>
    <t>Othman</t>
  </si>
  <si>
    <t>Awasho</t>
  </si>
  <si>
    <t>Roy</t>
  </si>
  <si>
    <t>Gurmu</t>
  </si>
  <si>
    <t>Shirkavand</t>
  </si>
  <si>
    <t>Ilozor</t>
  </si>
  <si>
    <t>Palkova</t>
  </si>
  <si>
    <t>Maj</t>
  </si>
  <si>
    <t>The impact of demographical, geographical and climatological factors on building defects in Belgium</t>
  </si>
  <si>
    <t>Norwegian pitched roof defects</t>
  </si>
  <si>
    <t>Climate adapted design of masonry structures</t>
  </si>
  <si>
    <t>Learning from experience - An analysis of process induced building defects in Norway</t>
  </si>
  <si>
    <t>Latent building defects: Causes and design strategies to prevent them</t>
  </si>
  <si>
    <t>Defects in Malaysian hospital buildings</t>
  </si>
  <si>
    <t xml:space="preserve">Investigation of defects in a warehouse building in Singapore  </t>
  </si>
  <si>
    <t>Achieving Zero Defects Strategy: A Quantitative Report Adjudicating the Most Common Building Defects to Look Out for</t>
  </si>
  <si>
    <t>LDA-Based Model for Assessing the Defect Liability System in Residential Buildings' Maintenance Phase</t>
  </si>
  <si>
    <t>Framework for building defects and their identification technologies: Case studies of domestic buildings in Melbourne, Australia</t>
  </si>
  <si>
    <t>Design of an enhanced defect identification system for commercial building construction</t>
  </si>
  <si>
    <t>Legal disputes and building defects: Data from tuscany</t>
  </si>
  <si>
    <t>Defects in affordable housing projects in Klang valley, Malaysia</t>
  </si>
  <si>
    <t>Some common maintenance problems and building defects: Our experiences</t>
  </si>
  <si>
    <t>Probabilistic hurricane rain model for the evaluation of mid/high-rise buildings damage due to water penetration</t>
  </si>
  <si>
    <t>A review factors affecting building defects of structural steel construction. Case study: Student accommodation in UiTM Perak</t>
  </si>
  <si>
    <t>Water seepage in multi-storey buildings</t>
  </si>
  <si>
    <t>Defect analysis in wet areas of buildings</t>
  </si>
  <si>
    <t>A Case Study on Moisture Problems and Building Defects</t>
  </si>
  <si>
    <t>Assessment of public building defects and maintenance practices: Cases in Mettu town, Ethiopia</t>
  </si>
  <si>
    <t>Climate Adaptation Framework for Moisture-resilient Buildings in Norway</t>
  </si>
  <si>
    <t>Building Defects in Equatorial Climates</t>
  </si>
  <si>
    <t>Fuzzy-stochastic model to assess defects in low-rise residential buildings</t>
  </si>
  <si>
    <t>Defects at Handover in Norwegian Construction Projects</t>
  </si>
  <si>
    <t>Understanding residential house defects in Australia from the State of Victoria</t>
  </si>
  <si>
    <t>Moisture problems of functional joints of wooden windows - causes analysis</t>
  </si>
  <si>
    <t>Cracked reinforced concrete walls of chimneys, silos and cooling towers as result of using formworks</t>
  </si>
  <si>
    <t>Proceedings of the 3rd International Building Physics Conference - Research in Building Physics and Building Engineering</t>
  </si>
  <si>
    <t>Journal of Performance of Constructed Facilities</t>
  </si>
  <si>
    <t>International Journal of Building Pathology and Adaptation</t>
  </si>
  <si>
    <t>Proceedings of the Institution of Civil Engineers: Forensic Engineering</t>
  </si>
  <si>
    <t>Lecture Notes in Civil Engineering</t>
  </si>
  <si>
    <t>2017 Systems and Information Engineering Design Symposium, SIEDS 2017</t>
  </si>
  <si>
    <t>Procedia Engineering</t>
  </si>
  <si>
    <t>Facilities</t>
  </si>
  <si>
    <t>Construction and Building Materials</t>
  </si>
  <si>
    <t>Procedia - Social and Behavioral Sciences</t>
  </si>
  <si>
    <t>Heliyon</t>
  </si>
  <si>
    <t>Innovative Housing Practices</t>
  </si>
  <si>
    <t>Journal of Building Engineering</t>
  </si>
  <si>
    <t>Singapore</t>
  </si>
  <si>
    <t>Hong Kong</t>
  </si>
  <si>
    <t>Ethiopia</t>
  </si>
  <si>
    <t>Moisture; Facades; Wind</t>
  </si>
  <si>
    <t>Reworks; Defects; Quality Management System</t>
  </si>
  <si>
    <t>This paper presents typical building defects due to improper maintannence.</t>
  </si>
  <si>
    <t xml:space="preserve">In order to anticipate how much water will enter a mid- or high-rise building during a hurricane, this study presents an innovative model that combines existing building defects and estimated building envelope damage with the probabilistic assessment of impinging rain. </t>
  </si>
  <si>
    <t>Insurance company</t>
  </si>
  <si>
    <t>Moisture</t>
  </si>
  <si>
    <t>Quality Management System</t>
  </si>
  <si>
    <t>Pitaa</t>
  </si>
  <si>
    <t>11th International Probabilistic Safety Assessment and Management Conference and the Annual European Safety and Reliability Conference 2012, PSAM11 ESREL 2012</t>
  </si>
  <si>
    <t>This paper identifies the moisture problems in Malaisian hospitals and how this effect the functionality of the hospital.</t>
  </si>
  <si>
    <t>Moisture problems</t>
  </si>
  <si>
    <t>Roof</t>
  </si>
  <si>
    <t>Cracks</t>
  </si>
  <si>
    <t>Building defects</t>
  </si>
  <si>
    <t>Lawsuits</t>
  </si>
  <si>
    <t>Water leakage</t>
  </si>
  <si>
    <t>Water seepage</t>
  </si>
  <si>
    <t>Building maintenance management</t>
  </si>
  <si>
    <t>Building survey</t>
  </si>
  <si>
    <t>Water damage</t>
  </si>
  <si>
    <t>Type of information source</t>
  </si>
  <si>
    <t>Type of Information Source</t>
  </si>
  <si>
    <t>Norway</t>
  </si>
  <si>
    <t>Italy</t>
  </si>
  <si>
    <t>Statistical Analysis on Belgiumn Building Defects</t>
  </si>
  <si>
    <t>Belgium</t>
  </si>
  <si>
    <t>South Korea</t>
  </si>
  <si>
    <t>Number of Articles</t>
  </si>
  <si>
    <t>"building defects" AND "moisture"</t>
  </si>
  <si>
    <t>"building defects" AND "water"</t>
  </si>
  <si>
    <t>External factors</t>
  </si>
  <si>
    <t>Type of building defect</t>
  </si>
  <si>
    <t>Number of articles per building defects</t>
  </si>
  <si>
    <t>Overview of typical defects</t>
  </si>
  <si>
    <t xml:space="preserve">Number of articles per </t>
  </si>
  <si>
    <t>Design challenges</t>
  </si>
  <si>
    <t>Dampness problems</t>
  </si>
  <si>
    <t>Structural cracks</t>
  </si>
  <si>
    <t>This study suggest a new system to identify building defects. It was found that aerial-based defect identification system can be an efficient alternative for Human Vision Inspection.</t>
  </si>
  <si>
    <t>Identification</t>
  </si>
  <si>
    <t>Classification</t>
  </si>
  <si>
    <t>leaking pipes</t>
  </si>
  <si>
    <t>Leaking pipes</t>
  </si>
  <si>
    <t>Non-structural cracks</t>
  </si>
  <si>
    <t>252 residential buildings</t>
  </si>
  <si>
    <t>Surface damages</t>
  </si>
  <si>
    <t>Impact of surface waterproofing on the performance of brick masonry through the moisture exposure life-cycle</t>
  </si>
  <si>
    <t>Development of smart application for house condition survey</t>
  </si>
  <si>
    <t>Defect-based building condition assessment</t>
  </si>
  <si>
    <t>Contribution of humidity to the degradation of façade claddings in current buildings</t>
  </si>
  <si>
    <t>Yasemin</t>
  </si>
  <si>
    <t>UK</t>
  </si>
  <si>
    <t>Performance</t>
  </si>
  <si>
    <t>Chohan</t>
  </si>
  <si>
    <t>Ain Shams Engineering Journal</t>
  </si>
  <si>
    <t>Humidity</t>
  </si>
  <si>
    <t>Development of a design-for-maintainability assessment of building systems in the tropics</t>
  </si>
  <si>
    <t>A Study of Contribution Factors to Building Failures and Defects in Construction Industry</t>
  </si>
  <si>
    <t>A comparative review of building component rating systems</t>
  </si>
  <si>
    <t>Impacts of design deficiencies on maintenance cost of high-rise residential buildings and mitigation measures</t>
  </si>
  <si>
    <t>Strategic approaches towards achieving sustainable and effective building maintenance practices in maintenance-managed buildings: A combination of expert interviews and a literature review</t>
  </si>
  <si>
    <t>Single-shot multibox detector- and building information modeling-based quality inspection model for construction projects</t>
  </si>
  <si>
    <t>Identifying Building Defects: From Construction Cases in Malaysia</t>
  </si>
  <si>
    <t xml:space="preserve">Defects and behaviour of inverted flat roof from the point of building physics </t>
  </si>
  <si>
    <t>Structural Home Defects Are the Leading Cause of Mold in Buildings: The Housing and Health Service Experience</t>
  </si>
  <si>
    <t>Vapour-tight layer and its effect on surface temperatures of curtain walling</t>
  </si>
  <si>
    <t>Analysis of roof membranes damaged by mechanical and climatic loads - pilot research</t>
  </si>
  <si>
    <t>Maintainability problems of wet areas in high-rise residential buildings</t>
  </si>
  <si>
    <t>Blemishes</t>
  </si>
  <si>
    <t>Most common building defect</t>
  </si>
  <si>
    <t xml:space="preserve">Systematization in collection </t>
  </si>
  <si>
    <t>Quality Management</t>
  </si>
  <si>
    <t>United States</t>
  </si>
  <si>
    <t>Kog (2021) investigate defects if a warehouse building in Singapore and discovered several defects that were found and looked into 2-3 years after it was constructed. One of the findings was water seepage from the ceiling.</t>
  </si>
  <si>
    <t>Main motivation of the study</t>
  </si>
  <si>
    <t>High-performance weather-protective flashings</t>
  </si>
  <si>
    <t>Durability of ETICS with Rendering in Norway—Experimental and Field Investigations</t>
  </si>
  <si>
    <t>Footprints of failure: Quantifying carbon impacts of roof leakages in a single-family residential building</t>
  </si>
  <si>
    <t>Gurmu et al.</t>
  </si>
  <si>
    <t>-</t>
  </si>
  <si>
    <t>Zuraidi et al. </t>
  </si>
  <si>
    <t>De Jong</t>
  </si>
  <si>
    <t>The Netherlands</t>
  </si>
  <si>
    <t>Engineering consultancy firm’s archive</t>
  </si>
  <si>
    <t>Dzulkifli et al.</t>
  </si>
  <si>
    <t>Forcada et al.</t>
  </si>
  <si>
    <t>Spain</t>
  </si>
  <si>
    <t>Client complaint forms</t>
  </si>
  <si>
    <t>Two building companies’ databases</t>
  </si>
  <si>
    <t>Lee et al.</t>
  </si>
  <si>
    <t>Mundt-Petersen et al.</t>
  </si>
  <si>
    <t>Sweden</t>
  </si>
  <si>
    <t>Pan and Thomas</t>
  </si>
  <si>
    <t>Plebankiewicz and Malara</t>
  </si>
  <si>
    <t>Poland</t>
  </si>
  <si>
    <t>Sandanayake et al.</t>
  </si>
  <si>
    <t>Wali and Ali</t>
  </si>
  <si>
    <t>Iraq</t>
  </si>
  <si>
    <t>Waziri</t>
  </si>
  <si>
    <t>Nigeria</t>
  </si>
  <si>
    <t>Zalejska-Jonsson and Hungria-Gunnelin</t>
  </si>
  <si>
    <t>Assessment of Residential Defects at Post-Handover</t>
  </si>
  <si>
    <t>Handover defects: comparison of construction and post-handover housing defects</t>
  </si>
  <si>
    <t>Assessment of construction defects in residential buildings in Spain</t>
  </si>
  <si>
    <t>Posthandover Housing Defects: Sources and Origins</t>
  </si>
  <si>
    <t>Analysis of the causes of defects in ground floor systems of residential buildings</t>
  </si>
  <si>
    <t>Evaluating the Impact of Defect Risks in Residential Buildings at the Occupancy Phase, Sustainability</t>
  </si>
  <si>
    <t>Post-Handover Defect Risk Profile of Residential Buildings Using Loss Distribution Approach</t>
  </si>
  <si>
    <t>Analysis of Defects in Residential Buildings Reported during the Warranty Period</t>
  </si>
  <si>
    <t>Residential building defects investigation and mitigation – a comparative review in Victoria, Australia, for understanding the way forward</t>
  </si>
  <si>
    <t>Diagnosis and Evaluation of Defects Encountered in Newly Constructed Houses in Erbil City, Kurdistan, Iraq</t>
  </si>
  <si>
    <t>Design And Construction Defects Influencing Residential Building Maintenance In Nigeria</t>
  </si>
  <si>
    <t>Defects in newly constructed residential buildings: owners’ perspective</t>
  </si>
  <si>
    <t>Elements of Building defect: a review of the recent literature</t>
  </si>
  <si>
    <t>Critical Evaluation of Building Defects Research: A Scientometric Analysis</t>
  </si>
  <si>
    <t>Andenæs</t>
  </si>
  <si>
    <t>raises the level of awareness of BD</t>
  </si>
  <si>
    <t>Lessons from defects in the construction industry (I)</t>
  </si>
  <si>
    <t>ANALYSIS OF BUILDING DEFECTS AT RESIDENTIAL COLLEGES: A CASE STUDY AT HIGHER EDUCATION FACILITIES, ASEAN</t>
  </si>
  <si>
    <t>Defects of new-build dwellings constructed to building regulations and to the 'Code for Sustainable Homes'</t>
  </si>
  <si>
    <t>Pamera &amp; Gurmu</t>
  </si>
  <si>
    <t>Chong &amp; Low</t>
  </si>
  <si>
    <t xml:space="preserve">missing item or task </t>
  </si>
  <si>
    <t>Ahzahar et al</t>
  </si>
  <si>
    <t>Islam</t>
  </si>
  <si>
    <t>x Condition Survey</t>
  </si>
  <si>
    <t>Maintenance reports</t>
  </si>
  <si>
    <t>Mould growth in buildings</t>
  </si>
  <si>
    <t>Holme</t>
  </si>
  <si>
    <t>Wong &amp; Hui (2005) main motivation is to give a solution to water seepage problems in residential buildings.</t>
  </si>
  <si>
    <t xml:space="preserve">Distribution and location of damages in Swedish buildings </t>
  </si>
  <si>
    <t>x Building survey</t>
  </si>
  <si>
    <t>Bin Talib</t>
  </si>
  <si>
    <t>Main purpose of the studies</t>
  </si>
  <si>
    <t>x</t>
  </si>
  <si>
    <t>Totalt number of defects</t>
  </si>
  <si>
    <t>Mean value of defects per category</t>
  </si>
  <si>
    <t>Quality management</t>
  </si>
  <si>
    <t>Search string</t>
  </si>
  <si>
    <t>Influence of Building Type on Post-Handover Defects in Housing</t>
  </si>
  <si>
    <t>Sustainability</t>
  </si>
  <si>
    <t>Journal of Management in Engineering</t>
  </si>
  <si>
    <t>Number of buildings</t>
  </si>
  <si>
    <t xml:space="preserve">Number of defects </t>
  </si>
  <si>
    <t>Maintanance Management</t>
  </si>
  <si>
    <t>Condition Survey</t>
  </si>
  <si>
    <t>2019</t>
  </si>
  <si>
    <t>2020</t>
  </si>
  <si>
    <t>2021</t>
  </si>
  <si>
    <t>2022</t>
  </si>
  <si>
    <t>2023</t>
  </si>
  <si>
    <t>Engineering Construction &amp; Architectural Management</t>
  </si>
  <si>
    <t>Buildings</t>
  </si>
  <si>
    <t> Appl. Sci.</t>
  </si>
  <si>
    <t>Journal of Physics Conference Series 2654(1)</t>
  </si>
  <si>
    <t>Structural Integrity Cases in Mechanical and Civil Engineering </t>
  </si>
  <si>
    <t>Building Research and Information 33(1)</t>
  </si>
  <si>
    <t>Engineering and Technology Journal 37(2A)</t>
  </si>
  <si>
    <t>Structural Survey 22(1)</t>
  </si>
  <si>
    <t>Jordan Journal of Civil Engineering, Volume 10,</t>
  </si>
  <si>
    <t xml:space="preserve">ASEAN Engineering Journal </t>
  </si>
  <si>
    <t>Building Research &amp; Information</t>
  </si>
  <si>
    <t>Engineering, Environmental Science, Law</t>
  </si>
  <si>
    <t>Type of building</t>
  </si>
  <si>
    <t>Data collected by</t>
  </si>
  <si>
    <t>Period</t>
  </si>
  <si>
    <t>masonry</t>
  </si>
  <si>
    <t>ETICS</t>
  </si>
  <si>
    <t>Residential</t>
  </si>
  <si>
    <t>Developer</t>
  </si>
  <si>
    <t>Flats</t>
  </si>
  <si>
    <t>Damage investigators</t>
  </si>
  <si>
    <t>Specialist Waterproofing Contractors</t>
  </si>
  <si>
    <t>Reserch institute</t>
  </si>
  <si>
    <t>newly constructed houses</t>
  </si>
  <si>
    <t>Authors</t>
  </si>
  <si>
    <t>high-rise non-residential</t>
  </si>
  <si>
    <t>Post-handover</t>
  </si>
  <si>
    <t>Handover</t>
  </si>
  <si>
    <t>surface appearance</t>
  </si>
  <si>
    <t>damaged components</t>
  </si>
  <si>
    <t>leakage from rainwater</t>
  </si>
  <si>
    <t>water leakage</t>
  </si>
  <si>
    <t>gaps between doors/windows and walls</t>
  </si>
  <si>
    <t>water problems</t>
  </si>
  <si>
    <t>incorrect installation and missing tasks</t>
  </si>
  <si>
    <t>mold</t>
  </si>
  <si>
    <t>Doors and windows</t>
  </si>
  <si>
    <t>making good or adjustments to the finished dwelling</t>
  </si>
  <si>
    <t>new-build homes</t>
  </si>
  <si>
    <t xml:space="preserve">related to windowsill/weatherboard flashings </t>
  </si>
  <si>
    <t>defect liability period</t>
  </si>
  <si>
    <t>User phase</t>
  </si>
  <si>
    <t>Insurance company database</t>
  </si>
  <si>
    <t>Private databases</t>
  </si>
  <si>
    <t>Building surveys</t>
  </si>
  <si>
    <t>Construction and post-handover</t>
  </si>
  <si>
    <t>Questionnaire surveys</t>
  </si>
  <si>
    <t>Min number of defects</t>
  </si>
  <si>
    <t>Max  number of defects</t>
  </si>
  <si>
    <t>Building defect definition</t>
  </si>
  <si>
    <t>Insurance company: jurists or engineers</t>
  </si>
  <si>
    <t>1991-2019</t>
  </si>
  <si>
    <t xml:space="preserve">Number of building  defects </t>
  </si>
  <si>
    <t>None</t>
  </si>
  <si>
    <t>Phase</t>
  </si>
  <si>
    <t>Liability period</t>
  </si>
  <si>
    <t>2011-2018</t>
  </si>
  <si>
    <t>1993-2002</t>
  </si>
  <si>
    <t>"Furthermore, it is likely that the archive includes major and expensive cases of building defects rather than smaller-scale and more private issues. One of the advantages of the archive is the large number of cases collected over a long period of time. In addition, the archive contains thorough and detailed descriptions of the defects and possible causes of the defects, and the documents are prepared by experts within the field. Therefore the building defects archive is particularly well suited to find typical building defects of different building constructions and the causes of these defects. The SINTEF building defect archive is acknowledged as one of Norway's most important sources of knowledge about building defects and defect sources."</t>
  </si>
  <si>
    <t>"As SINTEF has only investigated a limited number of building-defect cases, this building-defect archive does not adequately describe the extent of building defects in Norway. The likelihood of a given defect to be featured in the archive inversely increases in proportion to the ease of finding a satisfactory solution to the problem; it is also inversely proportional to the ease of attributing responsibility for a given defect.
The expense involved in engaging SINTEF has led to professional players gaining dominance as contract partners. This, in turn, has resulted in a greater likelihood of major and expensive cases of defects featuring in the building-defect file. The price escalation of specialist consultant services will influence customer choice and could also lead to changes in the number and type of defect cases registered in the archive."</t>
  </si>
  <si>
    <t>1993-2017</t>
  </si>
  <si>
    <t>Type of building defects</t>
  </si>
  <si>
    <t>"The analysis is based on building defect assignments carried out by SINTEF Building and Infrastructure and thus cannot aspire to represent a complete and defini- tive overview of process induced building defects in Norway. In geographic terms, building defect assign- ments forming part of the investigated 10-year period have been carried out in 182 municipalities out of a total of 436 municipalities in Norway. However, a major part of the cases of defects are located in municipalities near SINTEF Building and Infrastruc- ture’s offices in Oslo and Trondheim. This is due to the institute having easier access to building defect assignments in its vicinity. The municipalities of Oslo and Trondheim alone reply for 38% and 11% of the investigated cases respectively."</t>
  </si>
  <si>
    <t>"The archival nature of the reports were considered appropriate and valid for research purposes [41], [42], [43]. The inspectors are trained to be conversant with and follow set inspection guidelines that ensure objectivity, while reducing or eliminating subjectivity. They present all data in the simple ratio scale of percentages. In addition, the data are based on a large volume of samples of residential buildings, thus ensuring that a fairly valid generalisation may be confidently made. Note that none of the houses involved is below 8 years old. The data used are as in Table 3."</t>
  </si>
  <si>
    <t>Archicentre</t>
  </si>
  <si>
    <t>" The data used in this paper was drawn from VCAT database since the tribunal collects and registers all the possible pieces of evidence related to the alleged building defects before deciding on a case (VCAT, 2019). Evidence also includes independent experts witness to decide whether the complaint lodged by the house owner is a genuine allegation or not. Hence, valid conclusions can be drawn based on the data obtained from VCAT."</t>
  </si>
  <si>
    <t>2008-2017</t>
  </si>
  <si>
    <t>none</t>
  </si>
  <si>
    <t>post-handover</t>
  </si>
  <si>
    <t>Korea’s defect liability system</t>
  </si>
  <si>
    <t>Warranty period</t>
  </si>
  <si>
    <t>"The limitation of the research is the small test sample, which only allows for the formulation of research hypotheses concerning the dependence of the appearance of defects during the warranty period. Initially, the research may have had some bias, being of the same builder, a very close period of time, and buildings with similar characteristics. The authors will conduct further research. A larger amount of data will allow us to confirm the conclusions of the present paper."</t>
  </si>
  <si>
    <t xml:space="preserve">2018-2020 </t>
  </si>
  <si>
    <t>" Necessary assumptions due to lack of information were made by accredited damage investigators, either in the report or when registered in the database. In general, it was rather clear how to assess the damage reports and categorize the parameters even if there was a minor lack of information. Potential uncertainties caused by lack of information were documented. To limit the outcome, only the most significant variables for each parameter were registered. All buildings and investigators in the study were anonymized. As a comment to the method, it was difficult to define the specific parameters and variables in the database as presented in the figures below. In retrospect more information and parameters about the building services system would have been beneficial."</t>
  </si>
  <si>
    <t>2014-2021</t>
  </si>
  <si>
    <t>2009-2019</t>
  </si>
  <si>
    <t>1963-2001</t>
  </si>
  <si>
    <t>2000-2011</t>
  </si>
  <si>
    <t>Construction defects</t>
  </si>
  <si>
    <t>2009-2012</t>
  </si>
  <si>
    <t>defect liability period/post-handover</t>
  </si>
  <si>
    <t>high-rise residential buildings</t>
  </si>
  <si>
    <t>Unknown</t>
  </si>
  <si>
    <t>Design and construction defects</t>
  </si>
  <si>
    <t>Building defects and building failures</t>
  </si>
  <si>
    <t>Design deficiencies</t>
  </si>
  <si>
    <t>"The potential limitation of the presented study is a potential bias related to how the respondents decoded the questions. The respondents were given a possibility to describe defects as “severe problem,” “minor problem” and “no problem”; it is therefore possible that respondents considered defects as “severe” due to their personal involvement rather than as objective severity of an experienced problem."</t>
  </si>
  <si>
    <t>2004-2013</t>
  </si>
  <si>
    <t>Latent Building Defects</t>
  </si>
  <si>
    <t>"The best sources of latent defects come from those who have regularly come into contact with these defects, like the maintenance contractors and property managers. However, proper records are also important to ensure data accuracy and data collection efficiency."</t>
  </si>
  <si>
    <t>Ingvaldsen, 2001</t>
  </si>
  <si>
    <t>Watt, 1999</t>
  </si>
  <si>
    <t>Ojo and Ljatuyi; Mansor et al., 2012</t>
  </si>
  <si>
    <t xml:space="preserve"> Construction and design defects </t>
  </si>
  <si>
    <t>Definitons</t>
  </si>
  <si>
    <t>Classification of defects?</t>
  </si>
  <si>
    <t>Yes</t>
  </si>
  <si>
    <t>Kvande and Lisø, 2009</t>
  </si>
  <si>
    <t>Process-included building defects</t>
  </si>
  <si>
    <t>Juran and Godfrey 1999; Atkinson, 1999</t>
  </si>
  <si>
    <t>Gatlin, 2013</t>
  </si>
  <si>
    <t>Webster's Dictionary</t>
  </si>
  <si>
    <t>No</t>
  </si>
  <si>
    <t>1983-2002</t>
  </si>
  <si>
    <t>Pheng and Wee, 2001;  Isa et al.</t>
  </si>
  <si>
    <t>"The cases reported to the insurance company only represent a portion of the building defects
Market share of the insurance company is not the same all over Belgium (Som geographical areas are more represented in the analysis than others.)
An important drawback of using the claims database of an insurance company as the starting point of the study is that almost the whole analysis is based on problem cases only, without data on how often things go well under given circumstances. In the analysis on the occurrence of the different damage categories, it is therefore clearly mentioned that these occurrence frequencies are relative to the overall number of cases and hence are not an indication of the absolute number. As a result of this approach, impact of an external factor on the number of cases of one damage category automatically also impacts the relative occurrence of the other parameters (as the total number of cases will change)."</t>
  </si>
  <si>
    <t>Definitions</t>
  </si>
  <si>
    <t>Multiple</t>
  </si>
  <si>
    <t>Their own def.</t>
  </si>
  <si>
    <t>"This set of crosstab examination maybe not the ideal chose variables such as the first variable (dependent variable); to agree that water seepage through CFR is the most typical problem concerning building defects and the second one (independent variable); respondent’s working experience, but it implicates at certain degree there may be better variable to test into. However, the χ2’s 2 variables result still can be considered valid as the working experience seems very important to match with CFR leakage defects factor variable. This is due to the job experience variable involved the classification of the respondent’s (n = 86) professional expertise within the construction industry which carry a heavy variable. Overall, this makes the tabulation a little less valid and a little less relevant to the study’ over-all CFR leakage vs working experience scope but still shows near-marginal significance result comparison and useful for research purpose."</t>
  </si>
  <si>
    <t>Chew and. De Silva</t>
  </si>
  <si>
    <t>yes</t>
  </si>
  <si>
    <t>Categorization</t>
  </si>
  <si>
    <t>Multiple definitions</t>
  </si>
  <si>
    <t>Include negative aspects of source? (Quotation)</t>
  </si>
  <si>
    <t>"The database from the insurance company contains 27 074 documented cases, which have been processed and filed by either jurists or engineers between 1991 and 2019 working at the company. Since jurists are not trained in building science, there is perhaps a possibility that some damage cases are incorrectly diagnosed or documented in the database. However, for technical more complex cases a construction expert is always consulted, and given that this paper focusses mainly on the overall analysis, it is considered that this effect is negligible for the analysis presented here.
It must be considered that unconscious selection bias is present, as the insurance company mainly focuses on the insurance of the professional liability of architects and contractors. Hence, failures in which an insurance company is not involved (e.g. contractor makes a mistake  and repairs it) are not covered here. By consequence, the analysis does not provide insights into the complete overall fault cost or construction failures. Nonetheless, this database is a relevant sample of the real ‘population’ of construction failures, as it can be assumed that the more complex cases are covered, and as well the important failures in terms of associated costs."</t>
  </si>
  <si>
    <t>Low and Wee, 2001</t>
  </si>
  <si>
    <t>"Although a large archive, due to a relatively limited number of specific cases, the building defect archive may not represent a satisfactory description of all building defects in Norway. A relatively high cost related to the engagement of SINTEF has led to professional customers being the dominant share of the cases in the archive (as compared to private householders). Furthermore, it is likely that the archive includes major and expensive cases of building defects rather than smaller-scale and more private issues. One of the advantages of the archive is the large number of cases collected over a long period of time. In addition, the archive contains thorough and detailed descriptions of the defects and possible causes of the defects, and the documents are prepared by experts within the field. Therefore the building defects archive is particularly well suited to find typical building defects of different building constructions and the causes of these defects. The SINTEF building defect archive is acknowledged as one of Norway's most important sources of knowledge about building defects and defect sources."</t>
  </si>
  <si>
    <t>"This paper presents a ranking of damage in connection with the design and construction of flashing. However, the survey presented has some limitations. Analysis is based on NBI’s project archives and thus cannot aspire to represent a complete and definitive over- view of damage associated with weather-protective flashing in Norway. In geographical terms, a majority of the cases of damage are near NBI’s offices in Oslo and Trondheim. This is due to the NBI having easier access to building damage assignments in its vicinity. Furthermore, the ranking has not been evaluated against the amount of different types of flashing. For example, there are usually many more metres of parapet, windowsill and weatherboard flash- ing on a building than, for example, for a chimney flashing."</t>
  </si>
  <si>
    <t>"The disadvantage of self-administered questionnaires, without the presence of researcher, is that respondents may misunderstand, or have difficulties understanding the questions, which leads to inaccurate answers or no answer. The researchers felt that this was a particular risk, particularly for those respondents that live in the affordable housing areas and do not have any formal education, as many of them are senior citizens."</t>
  </si>
  <si>
    <t xml:space="preserve">Systematization in data collection </t>
  </si>
  <si>
    <t>Kvande &amp; Lisø [34] had the main purpose of presenting design challenges related to masonry structures. The investigation of 302 masonry defects found restrained shrinkage and thermal movement to be the most frequent defect category. In addition, driving rain and frost action were found to be the most considered climatic challenges in maintaining high-performance masonry structures. Many of the crucial and often unrecoverable de-fects were found to be the result of minor errors or mistakes and could have been avoided with more detailed engineering.</t>
  </si>
  <si>
    <t xml:space="preserve">By conducting a nine month survey of 74 buildings, Chong &amp; Low [61] investigated latent building defects in the United States. The dataset of this study was mainly based on maintenance reports from the property managers. In addition, interviews and building surveys were conducted to verify the information from the reports. Chong &amp; Low [61] investigated design challenges and methods to prevent typical latent building defects. The survey of 74 buildings and systematic data collection showed that the main causes of design-related failures were impacts from weather and occupants and defects related to wet areas. </t>
  </si>
  <si>
    <t>The main purpose for Kvande et al. [36] was to identify the variables that affect the performance of ETICS with rendering. The study discovered that ETICS are vulnerable to intense driving rain and that the two-stage tightening approach is a more reliable option than ETICS in those locations. One of the most frequent causes of the ETICS defects identified was incorrect assembly of the ETICS components.</t>
  </si>
  <si>
    <t>Another post-handover study from Norway by Shirkavand et al. [58] assessed the most common building defects based on seven projects. In addition, the authors conducted nine interviews with employers from both client and contractor organizations. Of these, one was a construction manager, four were project managers, two were project developers, one was a design manager, and one was an energy consultant. All of them had a key role in the building projects. The seven projects had a total of 1,549 building defects, 315 electrical defects, and 183 technical defects. Shirkavand et al. [58] had the main purpose of identifying the most frequent building defects at handover in order to improve planning such that defects are reduced. In addition, the authors investigated the causes of the defects, improvement opportunities, and the consequences for the involved parties. Surface damage was the most common defect, but this type of defect is easily fixed at low cost. The second most common defect was missing items and inappropriate installation. Technical installation faults were found to be the costliest flaws and were brought on by poor design. It was found that con-struction-related defects occurred in the last phase before handover and were the result of human errors, such as falling tools, due to time pressure caused by poor management. The consequences identified were economic losses, productivity losses, and delays.</t>
  </si>
  <si>
    <t>The client complaint forms from nine residential colleges in Malaysia were used as the dataset in the study of Dzulkifli et al. [59]. The forms collected were from the period 2012–2017. The study investigated 55,439 cases from 179 buildings. To identify the most common defects, Dzulkifli et al. [59] investigated client com-plaint forms. The main finding was that 62% of the complaints were civil defects, e.g. defects in ironmongery elements, plumbing system issues, flooring issues, ceiling issues, or animal attacks on building components. A total of 60% of these were damaged com-ponents, 14% were leakages, and 13% were clogs. In addition, electrical defects repre-sented 35% of the defects and mechanical defects were 3% of the total.</t>
  </si>
  <si>
    <t>Mundt-Petersen et al. [13] collected building defect data from the private databases of six Swedish accredited damage investigators. A total of 1,105 defects from 265 damage investigation reports were investigated.
Identification of defect types was the main purpose of Mundt-Petersen et al. [13], but the study also looked at their location. The main findings of the study were that 81% of the defects were caused by moisture and that most of the defects were mould growth. In addition, 70% of the defects were on-going and 20% were latent. The article was not clear on the origin of the moisture. It was also found that 28% of the defects were located in the exterior wall and that wooden materials were the most damaged material with 40% of the cases.</t>
  </si>
  <si>
    <t>Lisø et al. (2005) investigated building damages by investigating 175 assigment reports from Norges Byggforskningsinstitutt (NBI) archive.  Lisø et al. (2005) main motivation is to identify typical damages that are associated with weather-protective flashing and present best-practice solutions. It was found that 41% of the damages is related to windowsill/weatherboard flashings and 27% is related to parapet flashing. A rather narrow study by Lisø et al. [33] had the main purpose of identifying typical defects that are associated with weather-protective flashing and providing best-practice solutions. It was found that 41% of the defects were related to windowsill/weatherboard flashings and 27% were related to parapet flashing.</t>
  </si>
  <si>
    <t xml:space="preserve">Pan &amp; Thomas [60] studied 3,209 defects in 327 newly built homes that were built according to the building regulation and the Code for Sustainable Homes in the United Kingdom. The dataset of the study was based on maintenance reports. 
A wider study by Pan &amp; Thomas [60] had the main purpose of identifying building defects of new homes built according to the 'Code for Sustainable Homes'. The authors studied the type of defect, frequency, location, severity, and the ones responsible. The study found that the mean average of defects per home was 9.8. The building defect category “making good or adjustments to the finished dwelling” contributed with 709 defects, which was 22% of the total number of defects. Secondly, “malfunctions” con-tributed with 386 defects, which was 12% of the total number of defects. Kitchens and bathrooms were identified as the locations with the most defects. Plumbers (23%), painters/decorators (19%), and electricians (11%) were identified to be the trades out of 14 categories that most often had to do the rectification work that was reported. </t>
  </si>
  <si>
    <t>A building survey of 652 newly constructed residential houses in Iraq was inves-tigated by Wali &amp; Ali [51]. The survey was conducted directly after handover, and 6,758 defects was discovered. Wali &amp; Ali [51] also had the main purpose of identifying the types of building defects in newly constructed residential houses. An investigation of 652 houses revealed 6,758 building defects, which was a mean of 10 building defects per house and thus was in line with the findings of Pan &amp; Thomas [60]. The study identified 25 different types of defects and that gaps between doors/windows and walls were the most common defects (76%). This study also found that 48% of the defects were finish work, 42% were in doors and windows, 5% were electrical work, 3% were plumbing, and 2% were site work.</t>
  </si>
  <si>
    <t>More experienced Swedish respondents answered the questionnaire survey for the study of Jonsson &amp; Gunnelin [48]. The participants in the survey were board members of cooperative owners, and these respondents together had experience from 1,107 projects. A total of 1,563 surveys was sent out representing 394 residential buildings. Jonsson &amp; Gunnelin [48] looked at residential buildings from an owner’s perspective, with the main purpose of identifying building defects in newly constructed buildings. In addition, the authors investigated the relation between the defects and the project’s characteristics and company size. This paper found that the most common defects were related to the building envelope and that newly constructed buildings tend to have problems with HVAC systems. A total of 26% of the severe defects were related to leakage from rainwater, 19% were related to the heating system, and 18% were related to the ventilation system. The authors also found that the number of defects increased in big cities, and this could be because of the high demand due to population growth and that quality is therefore not a priority. In addition, it was found that big projects had an in-creased severity of defects and that medium-sized companies, with 50–250 employees, had the highest number of defects reported.</t>
  </si>
  <si>
    <t>Another study in Singapore by Chew &amp; De Silva [7] studied cases from 67 high-rise residential buildings, ranging in age from 1 to 35 years old, using data received from site visits and accumulated reports. The reports were gathered from diverse actors in the industry such as maintenance managers, building diagnostic specialists, councils, etc. Chew &amp; De Silva [7] limited their study to identifying defects in wet areas of high-rise residential buildings. In addition, they evaluated the significance of design, construction, maintenance, and materials. It was found that 36% of the defects were water leakage, 27% were paint defects, 10% were service pipe defects, 8% were spalling/cracking, 7% were fungi/algae, 4% were mastic failure, 4% were water ponding, 2% were tile staining, and 1% were cracking tiles. Of these, at least 57% were related to moisture or water. The authors found that the main causes of the defects were related to poor workmanship, inadequate detailing in design, poor design for air movement, ad-hoc maintenance procedures, and unsatisfying material performance. The authors stressed that design, construction maintenance, and materials need adequate attention to improve the quality of buildings.</t>
  </si>
  <si>
    <t xml:space="preserve">The database of a Polish developer with collected warranty period reports was used by Plebankiewicz &amp; Malara [41] to identify typical defects and their occurrence between 2018 and 2020. A total of 560 defects were found in the warranty period for 432 flats. The authors validated 353 of the cases. The main purpose of Plebankiewicz &amp; Malara [41] was to identify the building defects occurring in the warranty period of residential buildings. They found that only half of the reported defects were valid and that the number of valid defects increased over time. It was also found that in the first three months defects related to electrical installation were the most common and the number of these defects decreased over time. However, there were few reports of flaws in windows, door joinery, balconies, terraces, moisture issues, of scuffs on walls throughout the first six months before the frequency of such defects increased. </t>
  </si>
  <si>
    <t>In Singapore, Chew [52] studied 56 high-rise non-residential buildings that were randomly selected by conducting a building survey and interviewing the property managers. 
The main purpose of Chew’s [52] study was to identify the sources of building defects and important risk factors that affect the maintainability level of wet areas in buildings. The study investigated the consequences of maintainability for watertightness, spatial integrity, ventilation, materials, and plumbing on the 14 most common defects in wet areas of buildings. It was found that 53% of the defects were related to water leakages, 50% were related to corrosion of pipes, and 47% were related to spalling of concrete.</t>
  </si>
  <si>
    <t xml:space="preserve"> Lee et al. [40] examined 7,554 defects from 48 residential buildings to evaluate the impact of defect risk in the user phase. A risk matrix was used by Lee et al. [40] to identify risks related to building defects. They found that defects in reinforced concrete, finishing, and mechani-cal/electrical/plumbing work gave the largest economic losses. The costs related to re-inforced concrete were mainly caused by broken items and water problems. The causes in finish work were mainly related to broken items, detachment, incorrect installation, missing pieces, and surface appearance. Mechanical/electrical/plumbing work costs were mostly caused by affected functionality and incorrect installation. </t>
  </si>
  <si>
    <t>Lee et al. [39] examined 16,701 defect from 133 resi-dential buildings to make a defect risk profile. Classification of different building defects into a defect risk matrix was the main purpose of Lee et al. [39]. The classification was based on the type of defect and work and the defect’s location. The study found that incorrect installation and missing tasks were the most severe defects.</t>
  </si>
  <si>
    <t>Lee et al. [10] examined 6,087 defects from 48 residential buildings and classified them into a defect classification matrix based on the defect liability period. Lee et al. [10] systematically collected data to classify the defects into a classification matrix based on the defect liability period. The study aimed to give a better distribution of the defect costs among the involved parties and to identify the frequency of the defects by using this matrix. It was found that the highest frequency of defects was in the structural and finish work and that defects and water problems in reinforced concrete were the most serious defects.</t>
  </si>
  <si>
    <t>Ahzahar et al. [45] gathered infor-mation for their study by interviewing 12 contractors and 29 consultants and conducting a questionnaire survey. The survey was sent to different actors in the Malaysian con-struction industry. Ahzahar et al. [45] identified the factors that contribute the most to defects so that time and costs can be reduced. This study identified poor quality of materials and faults in the construction phase to be the two most common factors contributing to building defects.</t>
  </si>
  <si>
    <t xml:space="preserve">In Spain, Forcada et al. [54] investigated handovers from 95 residential buildings and looked into the quality of flats and detached houses as reported by the occupants. The main purpose of Forcada et al. [54] was to identify factors that affect the occur-rence of building defects in the post-handover stage and to determine if there is a sig-nificant difference of the quality between flats and detached houses. The authors dis-covered that customers in flats reported more defects than those in detached houses, in-dicating that the developers had more focus on quality when constructing detached houses. The study also found that the customers mostly complained about visible defects and were not aware of the quality of nonvisible structural elements. Customers' dissat-isfaction with the contractor's quality standards was the main cause of their complaints. The authors pointed out that the clients have little influence over the standards of their homes and that increased client involvement might result in fewer complaints.  </t>
  </si>
  <si>
    <t>The main purpose of Forcada et al. [57] was to study if implemented quality control measures adequately carry out their functions. To address the issue, the authors compared the defects identified by the customers with the remaining defects at handover. This could give a better understanding of the nature of defects, who identifies them, and when the defects are resolved so that the quality management can be improved. The study in-vestigated the frequency, distribution, and influence of the defects. The most common defects found in this study were surface appearance defects, which accounted for 65% of the total defects.</t>
  </si>
  <si>
    <t>The main purpose for the study by Forcada et al. [56] was to identify the type and origin of building defects so that measures to prevent them can be found. The main findings of the study were that 64% of the defects were poor workmanship due to building mistakes and omissions. In addition, material quality contributed with 19% of the defects and lack of protection contributed with 16%. The two most common causes were in line with the findings of Ahzahar et al. [45]. The authors pointed that these findings may help enhance quality control because they highlight problems that require proper attention.</t>
  </si>
  <si>
    <t>Forcada et al. [55] and Forcada et al. [56] based their study on the database of four Spanish builders. The builders had collected data based on client complaint forms from post-handover, including 2,351 defects from seven buildings. Forcada et al. [56] focused on the most common defects, and Forcada et al. [55] focused on the causes. By analysing the client complaint forms of 2,179 flats, a total of 52,552 defects were identified in the study of Forcada et al. [57]. The main purpose for the study by Forcada et al. [55] was to identify the type and origin of building defects so that measures to prevent them can be found. The main findings of the study were that 64% of the defects were poor workmanship due to building mistakes and omissions. In addition, material quality contributed with 19% of the defects and lack of protection contributed with 16%. The two most common causes were in line with the findings of Ahzahar et al. [45]. The authors pointed that these findings may help enhance quality control because they highlight problems that require proper attention.</t>
  </si>
  <si>
    <t>In Australia, Ilozor et al. [37] studied the Archicentre’s database for residential building defect inspections. A total of 42,753 houses were inspected, and the defects identified were systematically collected in the Archicentre's database. The main purpose of Ilozor et al. [37] was to identify whether there is a pattern or sequence in the relations between typical building defects. It was found that proper in-stallation of house foundations and proper execution of house framing may reduce the occurrence of various defect types.</t>
  </si>
  <si>
    <t>The main purpose for the study by Gullbrekken et al. [35] was to get an overview of typical building defects in pitched wooden roofs. It was found that deficiencies in the design, materials, or workmanship accounted for more than half of the defects by allowing precipitation or indoor moisture to enter the building envelope.</t>
  </si>
  <si>
    <t xml:space="preserve">The main purpose for Lisø et al. [6] was to get an overview of the typical process behind different defects. This paper found that 66% of the cases were related to the building envelope and that moisture-related defects represented 76% of the 2,423 cases registered, while 22% of the cases were located on the roof. The authors also found that numerous defects were recurrent, which indicated that the building industry does not learn from mistakes and that there is insufficient knowledge exchange.
</t>
  </si>
  <si>
    <t>Sassu &amp; De Falco [53] investigated lawsuits from the archives of district court judgments between 2000 to 2011 in Italy and classified the described defects. The court appointed an engineer to conduct an interim technical assessment on the cases to de-termine the causes and origin of the defects. The main purpose for the study of Sassu &amp; De Falco [53] was to analyse building defects by classification of the different types of defects. The paper focused on the origins and consequences of building defects, especially water damage. The participating tech-nical staff's obligations were also evaluated. A total of 36% of the building defects were found to be the result of poor design at the planning stage, whereas 43% of the cases were the result of execution mistakes. In fact, mistakes in both design and execution commonly happened together. The study did a comparison of the distribution of the error causes from 1990 to 1999 and from 2000 to 2011. It was found that the share of errors in design or during inspection works increased from 24% to 36%, constructive defects were rather stable at 45% and 43%, and lack of or defects in maintenance decreased from 32% to 21%.</t>
  </si>
  <si>
    <t xml:space="preserve"> Jesumoroti et al. [46] investigated building defects in relation to maintenance management in hospitals so that defects can be prevented. The main findings were re-lated to cracked floors, floor tile failures, wall tile failures, clogged toilets, and damaged windows. These defects were a result of inadequate maintenance planning, which was made worse by subpar design and construction. The defects led to aesthetic problems as well as functional problems for the hospitals.</t>
  </si>
  <si>
    <t xml:space="preserve"> To study this, the authors conducted a questionnaire survey. The study by Talib &amp; Sulieman [47] had 86 industry actors as respondents. Talib &amp; Sulieman [47] also had the main purpose of identifying the most common defects. The study found that the origins of 99% of building defects were related to water seepage problems and that watertightness is therefore very important to keep in mind. The article was not clear on what type of water seepage occurred.</t>
  </si>
  <si>
    <t>Collected information from four Malaysian specialist waterproofing contractors was used by Talib &amp; Sulieman [42] to analyse building defect cases. The information was based on 1,363 defect cases. Identification of common building defects and finding methods to solve them was the main purpose of Talib &amp; Sulieman [42]. A total of 18 building defects were identified. It was found that gutters and downspouts had the most defects and that under sizing was the most common cause. The authors pointed out that optimizing the maintenance and op-eration functions could decrease the number of defects.</t>
  </si>
  <si>
    <t xml:space="preserve">In Ethiopia, main stakeholders such as consultants, contractors, and clients were the respondents of the questionary survey by Awasho &amp; Alemu [50]. The authors used the survey to gather primary data. A total of 49 respondents answered, of which 18 were consultants, 18 were contractors, and 23 were clients. This was a response rate of 84%. The respondents were distributed on nine projects. Another study by Awasho &amp; Alemu [50] evaluated building maintenance proce-dures and building defects in Mettu building projects in Ethiopia. The study found that the top three effects of building defects were project delays, high maintenance costs, and reputational damage. In addition, it was found that the best ways to reduce the building defects were proper and routine maintenance and periodic construction supervision. The respondents ranked tight budgets, lack of building maintenance guidelines, and cultural aspects as having the greatest impact on the maintenance management.
</t>
  </si>
  <si>
    <t xml:space="preserve">In order to collect the necessary data for analysis, Waziri [49] sent questionnaire surveys to 60 employees who work in the offices of consultants, contractors, and building owners in Nigeria. A total of 47 questionnaires, which was a response rate of 73%, were obtained and analysed. The respondents were in charge of either design, building, or maintenance of residential buildings. In Maiduguri, Nigeria, Waziri’s [49] main purpose was to determine the impact that building defects had on building maintenance. The study found that the factors with significant impact on maintenance are poor materials, lack of supervision and quality control, and lack of compliance with specifications. </t>
  </si>
  <si>
    <t>In Malaysia, there were several studies on building defects based on questionnaire surveys. A literature review was conducted by Islam et al. [43], where 42 design chal-lenges and 11 mitigation measures were identified. The authors distributed 300 ques-tionnaires and collected 118 responses. All the respondents had first-hand experience from the maintenance industry. Almost half of the respondents had more than ten years of experience, and 36% of the respondents were facility managers, 23% were consultants, 22% were building supervisors, 11% were quantity surveyors, and 8% were senior management. Islam et al. [43] investigated the impacts that building defects brought on by design flaws have on maintenance costs as well as strategies to save maintenance expenses. The literature survey identified 42 design challenges and 11 mitigation measures. These were sent to respondents in the maintenance industry so that the respondents could grade the design challenges and measures in terms of how they might increase maintenance costs. It was found that maintenance costs increased mostly in relation to architectural design challenges.</t>
  </si>
  <si>
    <t xml:space="preserve">A similar study from Australia by Sandanayake et al. [2] used data collected by the Victorian Managed Insurance Authority (VMIA) between 2011 and 2018. The insurance company had gathered a total of 8,128 defects, and this study analysed 3,048 unique claims of the total. The main purpose for the study by Sandanayake et al. [2] was to develop a meth-odological framework to improve quality management in buildings. The study sys-tematically collected data and used the dataset to analyse patterns on building defects and to identify the current trends in building defects. It was found that poor workmanship caused 85% of the total defects. Of these, 42% were attributed to structural defects. In addition, the study found that waterproofing defects had the highest cost. The paper resulted in a framework including control and enforcement, innovation and technology use, the promotion of best practices, and the auditing of inspections. The author suggested that this framework can be used to minimize the occurrence of common defects. </t>
  </si>
  <si>
    <t>Another Australian database, collected by The Victorian Civil and Administrative Tribunal (VCAT), was used by Pamera &amp; Gurmu [38] to select five cases so that the most prevalent defects of these could be analysed further. Another study by Pamera &amp; Gurmu [38] also sought to develop a framework to improve building quality. This study proposed the Defects Identification and Analysis Framework. The framework was based on the causes of the defects and the technologies used to identify the defects. The purpose of the framework is to reduce the frequency of the defects by using adequate measures. Some of the most common defects identified were installation errors in pipes, water damage, plumbing defects, internal water leakage, and wall cracking.</t>
  </si>
  <si>
    <t>The study of Abdul-Rahman et al. [44] had users as respondents, including 310 residents from affordable housing in Malaysia. Abdul-Rahman et al. [44] found that the most common defects were leaking pipes, total failure of water supply systems, cracking in concrete walls, faulty doorknobs, and concrete wall dampness. According to the study, subpar materials, subpar workmanship, and inadequate routines for inspection and monitoring can all be contributing factors to the faults. The study suggested that the quality of the finished building might be in-creased by involving more client-oriented monitoring and supervision on site.</t>
  </si>
  <si>
    <t>The papers of De Vos et al. [8] and Van Deen Bossche et al. [9] were based on a collection of building defects cases from 1991 to 2019, provided by the largest Belgian insurance company. The total amount of cases collected was 27,074, which were processed and filed by jurists or engineers. Of these cases, De Vos et al. [8] selected four categories to analyse, which included problems with moisture, stability, cracking, and residential nuisance. These categories included 13,068 of the total number of cases. Van Deen Bossche et al. [9] selected six categories to analyse, which were problems with moisture, stability, neighbour damage, HVAC, acoustics, and energy efficiency. Only 9,918 cases remained because the postal code and building category were required for the study. Finding patterns by systematically collecting data was the main purpose of De Vos et al. [8], who used the collected data from an insurance company to analyse the different types of defects and their frequency in relation to the construction time by systematically mapping the defects. The analysis found that 49% of all technical defects were moisture problems, and the roof (25%) and basement (21%) were the common locations for problems to occur. A total of 19% of the defects were stability problems, 17% were cracking, and 16% were residential nuisances. The paper also discusses the temporal evolution of claim distribution and the points in the building process at which claims were made. It was found that the number of claims increased from 1991 to 2019. It was also found that 47% of the defects occurred prior to provisional acceptance (PA), 13% between the PA and the final acceptance (FA), 28% within 5 years after FA, and 12% between 5 and 10 years after FA. In contrast to stability issues, which mainly occurred prior to FA, moisture problems, cracking, and residential nuisances occurred within 5 years after FA.</t>
  </si>
  <si>
    <t>The study of Van Den Bossche et al. [9] was a follow-up study of [8], focusing on the geographical variability of building defects. The authors aimed to identify external factors that contribute to building defects. The new knowledge that was acquired might con-tribute to improved quality control and prevention of defects. The study found that wind speed and the number of walls the building shared with its neighbours had the greatest effect on the number of building defects. The authors concluded that demographic, geographic, and climate factors did not have a significant impact on the occurrence of the defects.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</si>
</sst>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name val="Calibri"/>
      <family val="2"/>
      <scheme val="minor"/>
    </font>
    <font>
      <b/>
      <sz val="11"/>
      <name val="Calibri"/>
      <family val="2"/>
      <scheme val="minor"/>
    </font>
    <font>
      <u/>
      <sz val="11"/>
      <color theme="10"/>
      <name val="Calibri"/>
      <family val="2"/>
      <scheme val="minor"/>
    </font>
    <font>
      <sz val="11"/>
      <color rgb="FF242424"/>
      <name val="Calibri"/>
      <family val="2"/>
      <scheme val="minor"/>
    </font>
    <font>
      <sz val="11"/>
      <color rgb="FF000000"/>
      <name val="Calibri"/>
      <family val="2"/>
      <scheme val="minor"/>
    </font>
    <font>
      <sz val="14"/>
      <color rgb="FF1F1F1F"/>
      <name val="Georgia"/>
      <family val="1"/>
    </font>
    <font>
      <sz val="11"/>
      <color rgb="FF333333"/>
      <name val="Arial"/>
      <family val="2"/>
    </font>
    <font>
      <sz val="8"/>
      <name val="Calibri"/>
      <family val="2"/>
      <scheme val="minor"/>
    </font>
  </fonts>
  <fills count="1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4"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bgColor indexed="64"/>
      </patternFill>
    </fill>
    <fill>
      <patternFill patternType="solid">
        <fgColor rgb="FFFFC7CE"/>
        <bgColor rgb="FF000000"/>
      </patternFill>
    </fill>
    <fill>
      <patternFill patternType="solid">
        <fgColor rgb="FFDDA1FF"/>
        <bgColor indexed="64"/>
      </patternFill>
    </fill>
    <fill>
      <patternFill patternType="solid">
        <fgColor rgb="FF00B0F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BDD7EE"/>
        <bgColor rgb="FF000000"/>
      </patternFill>
    </fill>
    <fill>
      <patternFill patternType="solid">
        <fgColor theme="4" tint="-0.249977111117893"/>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s>
  <cellStyleXfs count="5">
    <xf numFmtId="0" fontId="0" fillId="0" borderId="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7" fillId="0" borderId="0" applyNumberFormat="0" applyFill="0" applyBorder="0" applyAlignment="0" applyProtection="0"/>
  </cellStyleXfs>
  <cellXfs count="120">
    <xf numFmtId="0" fontId="0" fillId="0" borderId="0" xfId="0"/>
    <xf numFmtId="0" fontId="1" fillId="0" borderId="0" xfId="0" applyFont="1" applyAlignment="1">
      <alignment vertical="top" wrapText="1"/>
    </xf>
    <xf numFmtId="0" fontId="0" fillId="0" borderId="0" xfId="0" applyAlignment="1">
      <alignment vertical="top" wrapText="1"/>
    </xf>
    <xf numFmtId="0" fontId="2" fillId="0" borderId="0" xfId="1" applyFill="1" applyAlignment="1">
      <alignment vertical="top" wrapText="1"/>
    </xf>
    <xf numFmtId="0" fontId="1" fillId="0" borderId="0" xfId="0" applyFont="1"/>
    <xf numFmtId="49" fontId="0" fillId="0" borderId="0" xfId="0" applyNumberFormat="1" applyAlignment="1">
      <alignment vertical="top" wrapText="1"/>
    </xf>
    <xf numFmtId="49" fontId="2" fillId="0" borderId="0" xfId="1" applyNumberFormat="1" applyFill="1" applyAlignment="1">
      <alignment vertical="top" wrapText="1"/>
    </xf>
    <xf numFmtId="49" fontId="1" fillId="0" borderId="0" xfId="0" applyNumberFormat="1" applyFont="1" applyAlignment="1">
      <alignment vertical="top" wrapText="1"/>
    </xf>
    <xf numFmtId="49" fontId="5" fillId="0" borderId="0" xfId="0" applyNumberFormat="1" applyFont="1" applyAlignment="1">
      <alignment vertical="top" wrapText="1"/>
    </xf>
    <xf numFmtId="49" fontId="5" fillId="0" borderId="0" xfId="1" applyNumberFormat="1" applyFont="1" applyFill="1" applyAlignment="1">
      <alignment vertical="top" wrapText="1"/>
    </xf>
    <xf numFmtId="49" fontId="6" fillId="0" borderId="0" xfId="1" applyNumberFormat="1" applyFont="1" applyFill="1" applyAlignment="1">
      <alignment vertical="top" wrapText="1"/>
    </xf>
    <xf numFmtId="0" fontId="5" fillId="0" borderId="0" xfId="0" applyFont="1" applyAlignment="1">
      <alignment vertical="top" wrapText="1"/>
    </xf>
    <xf numFmtId="0" fontId="5" fillId="0" borderId="0" xfId="1" applyFont="1" applyFill="1" applyAlignment="1">
      <alignment vertical="top" wrapText="1"/>
    </xf>
    <xf numFmtId="0" fontId="5" fillId="0" borderId="0" xfId="3" applyFont="1" applyFill="1" applyAlignment="1">
      <alignment vertical="top" wrapText="1"/>
    </xf>
    <xf numFmtId="0" fontId="5" fillId="0" borderId="0" xfId="0" applyFont="1"/>
    <xf numFmtId="0" fontId="0" fillId="0" borderId="0" xfId="0" applyAlignment="1">
      <alignment wrapText="1"/>
    </xf>
    <xf numFmtId="0" fontId="6" fillId="5" borderId="1" xfId="0" applyFont="1" applyFill="1" applyBorder="1" applyAlignment="1">
      <alignment vertical="top" wrapText="1"/>
    </xf>
    <xf numFmtId="0" fontId="0" fillId="6" borderId="1" xfId="0" applyFill="1" applyBorder="1" applyAlignment="1">
      <alignment vertical="top" wrapText="1"/>
    </xf>
    <xf numFmtId="0" fontId="0" fillId="7" borderId="1" xfId="0" applyFill="1" applyBorder="1" applyAlignment="1">
      <alignment vertical="top" wrapText="1"/>
    </xf>
    <xf numFmtId="0" fontId="0" fillId="8" borderId="1" xfId="0" applyFill="1" applyBorder="1" applyAlignment="1">
      <alignment vertical="top" wrapText="1"/>
    </xf>
    <xf numFmtId="0" fontId="6" fillId="5" borderId="1" xfId="0" applyFont="1" applyFill="1" applyBorder="1" applyAlignment="1">
      <alignment horizontal="center" vertical="top" wrapText="1"/>
    </xf>
    <xf numFmtId="0" fontId="0" fillId="0" borderId="1" xfId="0" applyBorder="1" applyAlignment="1">
      <alignment vertical="top" wrapText="1"/>
    </xf>
    <xf numFmtId="0" fontId="0" fillId="0" borderId="1" xfId="0" applyBorder="1" applyAlignment="1">
      <alignment wrapText="1"/>
    </xf>
    <xf numFmtId="0" fontId="7" fillId="0" borderId="1" xfId="4" applyBorder="1" applyAlignment="1">
      <alignment vertical="top" wrapText="1"/>
    </xf>
    <xf numFmtId="0" fontId="0" fillId="0" borderId="1" xfId="0" applyBorder="1"/>
    <xf numFmtId="0" fontId="0" fillId="0" borderId="1" xfId="0" applyBorder="1" applyAlignment="1">
      <alignment vertical="top"/>
    </xf>
    <xf numFmtId="49" fontId="5" fillId="0" borderId="1" xfId="1" applyNumberFormat="1" applyFont="1" applyFill="1" applyBorder="1" applyAlignment="1">
      <alignment vertical="top"/>
    </xf>
    <xf numFmtId="49" fontId="5" fillId="0" borderId="1" xfId="0" applyNumberFormat="1" applyFont="1" applyBorder="1" applyAlignment="1">
      <alignment vertical="top"/>
    </xf>
    <xf numFmtId="49" fontId="5" fillId="0" borderId="1" xfId="0" applyNumberFormat="1" applyFont="1" applyBorder="1" applyAlignment="1">
      <alignment vertical="top" wrapText="1"/>
    </xf>
    <xf numFmtId="0" fontId="1" fillId="0" borderId="1" xfId="0" applyFont="1" applyBorder="1" applyAlignment="1">
      <alignment wrapText="1"/>
    </xf>
    <xf numFmtId="0" fontId="0" fillId="0" borderId="1" xfId="0" applyBorder="1" applyAlignment="1">
      <alignment vertical="center"/>
    </xf>
    <xf numFmtId="0" fontId="0" fillId="0" borderId="3" xfId="0" applyBorder="1" applyAlignment="1">
      <alignment wrapText="1"/>
    </xf>
    <xf numFmtId="0" fontId="1" fillId="0" borderId="4" xfId="0" applyFont="1" applyBorder="1"/>
    <xf numFmtId="0" fontId="0" fillId="0" borderId="5" xfId="0" applyBorder="1" applyAlignment="1">
      <alignment wrapText="1"/>
    </xf>
    <xf numFmtId="0" fontId="1" fillId="5" borderId="0" xfId="0" applyFont="1" applyFill="1"/>
    <xf numFmtId="0" fontId="1" fillId="5" borderId="1" xfId="0" applyFont="1" applyFill="1" applyBorder="1"/>
    <xf numFmtId="0" fontId="0" fillId="0" borderId="6" xfId="0" applyBorder="1" applyAlignment="1">
      <alignment vertical="center"/>
    </xf>
    <xf numFmtId="0" fontId="0" fillId="0" borderId="6" xfId="0" applyBorder="1" applyAlignment="1">
      <alignment wrapText="1"/>
    </xf>
    <xf numFmtId="0" fontId="1" fillId="5" borderId="1" xfId="0" applyFont="1" applyFill="1" applyBorder="1" applyAlignment="1">
      <alignment vertical="top"/>
    </xf>
    <xf numFmtId="0" fontId="6" fillId="5" borderId="2" xfId="0" applyFont="1" applyFill="1" applyBorder="1" applyAlignment="1">
      <alignment vertical="top" wrapText="1"/>
    </xf>
    <xf numFmtId="0" fontId="1" fillId="5" borderId="1" xfId="0" applyFont="1" applyFill="1" applyBorder="1" applyAlignment="1">
      <alignment wrapText="1"/>
    </xf>
    <xf numFmtId="0" fontId="0" fillId="0" borderId="2" xfId="0" applyBorder="1" applyAlignment="1">
      <alignment vertical="top" wrapText="1"/>
    </xf>
    <xf numFmtId="0" fontId="7" fillId="0" borderId="1" xfId="4" applyFill="1" applyBorder="1" applyAlignment="1">
      <alignment vertical="top" wrapText="1"/>
    </xf>
    <xf numFmtId="0" fontId="3" fillId="3" borderId="1" xfId="2" applyBorder="1" applyAlignment="1">
      <alignment vertical="top"/>
    </xf>
    <xf numFmtId="0" fontId="8" fillId="0" borderId="1" xfId="0" applyFont="1" applyBorder="1"/>
    <xf numFmtId="0" fontId="3" fillId="3" borderId="1" xfId="2" applyBorder="1" applyAlignment="1">
      <alignment vertical="top" wrapText="1"/>
    </xf>
    <xf numFmtId="0" fontId="0" fillId="9" borderId="1" xfId="0" applyFill="1" applyBorder="1" applyAlignment="1">
      <alignment vertical="top" wrapText="1"/>
    </xf>
    <xf numFmtId="0" fontId="0" fillId="10" borderId="1" xfId="0" applyFill="1" applyBorder="1" applyAlignment="1">
      <alignment vertical="top" wrapText="1"/>
    </xf>
    <xf numFmtId="0" fontId="9" fillId="0" borderId="5" xfId="0" applyFont="1" applyBorder="1" applyAlignment="1">
      <alignment vertical="top" wrapText="1"/>
    </xf>
    <xf numFmtId="0" fontId="9" fillId="0" borderId="8" xfId="0" applyFont="1" applyBorder="1" applyAlignment="1">
      <alignment vertical="top" wrapText="1"/>
    </xf>
    <xf numFmtId="0" fontId="3" fillId="3" borderId="7" xfId="2" applyBorder="1" applyAlignment="1">
      <alignment vertical="top" wrapText="1"/>
    </xf>
    <xf numFmtId="0" fontId="2" fillId="0" borderId="1" xfId="1" applyFill="1" applyBorder="1" applyAlignment="1">
      <alignment vertical="top" wrapText="1"/>
    </xf>
    <xf numFmtId="0" fontId="8" fillId="6" borderId="1" xfId="0" applyFont="1" applyFill="1" applyBorder="1" applyAlignment="1">
      <alignment vertical="top" wrapText="1"/>
    </xf>
    <xf numFmtId="0" fontId="8" fillId="0" borderId="1" xfId="0" applyFont="1" applyBorder="1" applyAlignment="1">
      <alignment vertical="top"/>
    </xf>
    <xf numFmtId="0" fontId="7" fillId="0" borderId="0" xfId="4" applyAlignment="1">
      <alignment vertical="top" wrapText="1"/>
    </xf>
    <xf numFmtId="0" fontId="0" fillId="9" borderId="1" xfId="0" applyFill="1" applyBorder="1" applyAlignment="1">
      <alignment vertical="top"/>
    </xf>
    <xf numFmtId="0" fontId="8" fillId="7" borderId="1" xfId="0" applyFont="1" applyFill="1" applyBorder="1" applyAlignment="1">
      <alignment vertical="top" wrapText="1"/>
    </xf>
    <xf numFmtId="0" fontId="8" fillId="8" borderId="1" xfId="0" applyFont="1" applyFill="1" applyBorder="1" applyAlignment="1">
      <alignment vertical="top" wrapText="1"/>
    </xf>
    <xf numFmtId="0" fontId="8" fillId="10" borderId="1" xfId="0" applyFont="1" applyFill="1" applyBorder="1" applyAlignment="1">
      <alignment vertical="top" wrapText="1"/>
    </xf>
    <xf numFmtId="0" fontId="0" fillId="10" borderId="1" xfId="0" applyFill="1" applyBorder="1" applyAlignment="1">
      <alignment vertical="top"/>
    </xf>
    <xf numFmtId="0" fontId="8" fillId="12" borderId="1" xfId="0" applyFont="1" applyFill="1" applyBorder="1" applyAlignment="1">
      <alignment vertical="top" wrapText="1"/>
    </xf>
    <xf numFmtId="0" fontId="8" fillId="0" borderId="1" xfId="0" applyFont="1" applyBorder="1" applyAlignment="1">
      <alignment vertical="top" wrapText="1"/>
    </xf>
    <xf numFmtId="0" fontId="0" fillId="0" borderId="0" xfId="0" applyAlignment="1">
      <alignment vertical="top"/>
    </xf>
    <xf numFmtId="0" fontId="7" fillId="0" borderId="5" xfId="4" applyBorder="1" applyAlignment="1">
      <alignment vertical="top" wrapText="1"/>
    </xf>
    <xf numFmtId="0" fontId="7" fillId="0" borderId="8" xfId="4" applyBorder="1" applyAlignment="1">
      <alignment vertical="top" wrapText="1"/>
    </xf>
    <xf numFmtId="0" fontId="3" fillId="11" borderId="8" xfId="0" applyFont="1" applyFill="1" applyBorder="1" applyAlignment="1">
      <alignment vertical="top"/>
    </xf>
    <xf numFmtId="0" fontId="10" fillId="0" borderId="0" xfId="0" applyFont="1"/>
    <xf numFmtId="0" fontId="8" fillId="13" borderId="1" xfId="0" applyFont="1" applyFill="1" applyBorder="1" applyAlignment="1">
      <alignment vertical="top" wrapText="1"/>
    </xf>
    <xf numFmtId="0" fontId="8" fillId="14" borderId="1" xfId="0" applyFont="1" applyFill="1" applyBorder="1" applyAlignment="1">
      <alignment vertical="top" wrapText="1"/>
    </xf>
    <xf numFmtId="0" fontId="0" fillId="14" borderId="1" xfId="0" applyFill="1" applyBorder="1" applyAlignment="1">
      <alignment vertical="top"/>
    </xf>
    <xf numFmtId="0" fontId="7" fillId="0" borderId="1" xfId="4" applyBorder="1" applyAlignment="1">
      <alignment vertical="top"/>
    </xf>
    <xf numFmtId="0" fontId="0" fillId="15" borderId="1" xfId="0" applyFill="1" applyBorder="1" applyAlignment="1">
      <alignment vertical="top" wrapText="1"/>
    </xf>
    <xf numFmtId="1" fontId="0" fillId="0" borderId="1" xfId="0" applyNumberFormat="1" applyBorder="1"/>
    <xf numFmtId="0" fontId="11" fillId="0" borderId="0" xfId="0" applyFont="1"/>
    <xf numFmtId="0" fontId="8" fillId="0" borderId="0" xfId="0" applyFont="1" applyAlignment="1">
      <alignment vertical="top"/>
    </xf>
    <xf numFmtId="0" fontId="1" fillId="5" borderId="0" xfId="0" applyFont="1" applyFill="1" applyAlignment="1">
      <alignment wrapText="1"/>
    </xf>
    <xf numFmtId="0" fontId="8" fillId="0" borderId="0" xfId="0" applyFont="1"/>
    <xf numFmtId="0" fontId="0" fillId="0" borderId="9" xfId="0" applyBorder="1"/>
    <xf numFmtId="0" fontId="0" fillId="0" borderId="9" xfId="0" applyBorder="1" applyAlignment="1">
      <alignment wrapText="1"/>
    </xf>
    <xf numFmtId="0" fontId="6" fillId="5" borderId="3" xfId="0" applyFont="1" applyFill="1" applyBorder="1" applyAlignment="1">
      <alignment vertical="top" wrapText="1"/>
    </xf>
    <xf numFmtId="0" fontId="8" fillId="0" borderId="3" xfId="0" applyFont="1" applyBorder="1" applyAlignment="1">
      <alignment vertical="top"/>
    </xf>
    <xf numFmtId="0" fontId="0" fillId="0" borderId="3" xfId="0" applyBorder="1" applyAlignment="1">
      <alignment vertical="top"/>
    </xf>
    <xf numFmtId="0" fontId="9" fillId="0" borderId="4" xfId="0" applyFont="1" applyBorder="1" applyAlignment="1">
      <alignment vertical="top" wrapText="1"/>
    </xf>
    <xf numFmtId="0" fontId="9" fillId="0" borderId="10" xfId="0" applyFont="1" applyBorder="1" applyAlignment="1">
      <alignment vertical="top" wrapText="1"/>
    </xf>
    <xf numFmtId="0" fontId="0" fillId="0" borderId="3" xfId="0" applyBorder="1" applyAlignment="1">
      <alignment vertical="top" wrapText="1"/>
    </xf>
    <xf numFmtId="0" fontId="8" fillId="0" borderId="3" xfId="0" applyFont="1" applyBorder="1" applyAlignment="1">
      <alignment vertical="top" wrapText="1"/>
    </xf>
    <xf numFmtId="0" fontId="0" fillId="0" borderId="11" xfId="0" applyBorder="1" applyAlignment="1">
      <alignment vertical="top" wrapText="1"/>
    </xf>
    <xf numFmtId="0" fontId="5" fillId="0" borderId="11" xfId="0" applyFont="1" applyBorder="1" applyAlignment="1">
      <alignment vertical="top" wrapText="1"/>
    </xf>
    <xf numFmtId="0" fontId="5" fillId="0" borderId="11" xfId="1" applyFont="1" applyFill="1" applyBorder="1" applyAlignment="1">
      <alignment vertical="top" wrapText="1"/>
    </xf>
    <xf numFmtId="0" fontId="0" fillId="0" borderId="11" xfId="0" applyBorder="1"/>
    <xf numFmtId="0" fontId="6" fillId="16" borderId="1" xfId="0" applyFont="1" applyFill="1" applyBorder="1" applyAlignment="1">
      <alignment vertical="top" wrapText="1"/>
    </xf>
    <xf numFmtId="0" fontId="9" fillId="0" borderId="7" xfId="0" applyFont="1" applyBorder="1" applyAlignment="1">
      <alignment vertical="top"/>
    </xf>
    <xf numFmtId="0" fontId="9" fillId="0" borderId="0" xfId="0" applyFont="1" applyAlignment="1">
      <alignment vertical="top"/>
    </xf>
    <xf numFmtId="0" fontId="2" fillId="0" borderId="0" xfId="0" applyFont="1" applyAlignment="1">
      <alignment vertical="top" wrapText="1"/>
    </xf>
    <xf numFmtId="0" fontId="0" fillId="0" borderId="1" xfId="0" applyBorder="1" applyAlignment="1">
      <alignment horizontal="center" vertical="top" wrapText="1"/>
    </xf>
    <xf numFmtId="0" fontId="0" fillId="0" borderId="1" xfId="0" applyBorder="1" applyAlignment="1">
      <alignment horizontal="center" vertical="top"/>
    </xf>
    <xf numFmtId="0" fontId="0" fillId="0" borderId="0" xfId="0" applyAlignment="1">
      <alignment horizontal="center" vertical="top"/>
    </xf>
    <xf numFmtId="0" fontId="2" fillId="0" borderId="0" xfId="1" applyFill="1" applyAlignment="1">
      <alignment horizontal="center" vertical="top" wrapText="1"/>
    </xf>
    <xf numFmtId="0" fontId="0" fillId="0" borderId="0" xfId="0" applyAlignment="1">
      <alignment horizontal="center" vertical="top" wrapText="1"/>
    </xf>
    <xf numFmtId="0" fontId="0" fillId="0" borderId="2" xfId="0" applyBorder="1" applyAlignment="1">
      <alignment horizontal="center" vertical="top" wrapText="1"/>
    </xf>
    <xf numFmtId="0" fontId="9" fillId="0" borderId="1" xfId="0" applyFont="1" applyBorder="1" applyAlignment="1">
      <alignment horizontal="center" vertical="top" wrapText="1"/>
    </xf>
    <xf numFmtId="0" fontId="9" fillId="0" borderId="0" xfId="0" applyFont="1" applyAlignment="1">
      <alignment vertical="top" wrapText="1"/>
    </xf>
    <xf numFmtId="0" fontId="6" fillId="5" borderId="1" xfId="0" applyFont="1" applyFill="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9" fillId="0" borderId="1" xfId="0" applyFont="1" applyBorder="1" applyAlignment="1">
      <alignment horizontal="left" vertical="top" wrapText="1"/>
    </xf>
    <xf numFmtId="0" fontId="0" fillId="0" borderId="0" xfId="0" applyAlignment="1">
      <alignment horizontal="left" vertical="top"/>
    </xf>
    <xf numFmtId="0" fontId="2" fillId="0" borderId="0" xfId="1" applyFill="1" applyAlignment="1">
      <alignment horizontal="left" vertical="top" wrapText="1"/>
    </xf>
    <xf numFmtId="0" fontId="9" fillId="0" borderId="1" xfId="0" applyFont="1" applyBorder="1" applyAlignment="1">
      <alignment vertical="top" wrapText="1"/>
    </xf>
    <xf numFmtId="0" fontId="9" fillId="0" borderId="1" xfId="0" applyFont="1" applyBorder="1" applyAlignment="1">
      <alignment vertical="top"/>
    </xf>
    <xf numFmtId="0" fontId="8" fillId="0" borderId="1" xfId="0" applyFont="1" applyBorder="1" applyAlignment="1">
      <alignment horizontal="center" vertical="top"/>
    </xf>
    <xf numFmtId="0" fontId="9" fillId="0" borderId="1" xfId="0" applyFont="1" applyBorder="1" applyAlignment="1">
      <alignment horizontal="center" vertical="top"/>
    </xf>
    <xf numFmtId="0" fontId="1" fillId="17" borderId="3" xfId="0" applyFont="1" applyFill="1" applyBorder="1"/>
    <xf numFmtId="0" fontId="0" fillId="17" borderId="4" xfId="0" applyFill="1" applyBorder="1"/>
    <xf numFmtId="0" fontId="0" fillId="17" borderId="5" xfId="0" applyFill="1" applyBorder="1"/>
    <xf numFmtId="0" fontId="6" fillId="5" borderId="7" xfId="0" applyFont="1" applyFill="1" applyBorder="1" applyAlignment="1">
      <alignment vertical="top" wrapText="1"/>
    </xf>
    <xf numFmtId="0" fontId="0" fillId="17" borderId="9" xfId="0" applyFill="1" applyBorder="1"/>
    <xf numFmtId="0" fontId="0" fillId="17" borderId="12" xfId="0" applyFill="1" applyBorder="1"/>
    <xf numFmtId="0" fontId="0" fillId="18" borderId="1" xfId="0" applyFill="1" applyBorder="1"/>
    <xf numFmtId="0" fontId="0" fillId="0" borderId="3" xfId="0" applyBorder="1"/>
  </cellXfs>
  <cellStyles count="5">
    <cellStyle name="Dårlig" xfId="2" builtinId="27"/>
    <cellStyle name="God" xfId="1" builtinId="26"/>
    <cellStyle name="Hyperkobling" xfId="4" builtinId="8"/>
    <cellStyle name="Normal" xfId="0" builtinId="0"/>
    <cellStyle name="Nøytral" xfId="3" builtinId="28"/>
  </cellStyles>
  <dxfs count="0"/>
  <tableStyles count="0" defaultTableStyle="TableStyleMedium2" defaultPivotStyle="PivotStyleLight16"/>
  <colors>
    <mruColors>
      <color rgb="FFDDA1FF"/>
      <color rgb="FFA4FFF1"/>
      <color rgb="FFFAA7F0"/>
      <color rgb="FFFF00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articles per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barChart>
        <c:barDir val="col"/>
        <c:grouping val="clustered"/>
        <c:varyColors val="0"/>
        <c:ser>
          <c:idx val="0"/>
          <c:order val="0"/>
          <c:tx>
            <c:strRef>
              <c:f>Categoy!$B$1</c:f>
              <c:strCache>
                <c:ptCount val="1"/>
                <c:pt idx="0">
                  <c:v>Number of articles per building defects</c:v>
                </c:pt>
              </c:strCache>
            </c:strRef>
          </c:tx>
          <c:spPr>
            <a:solidFill>
              <a:schemeClr val="accent1"/>
            </a:solidFill>
            <a:ln>
              <a:noFill/>
            </a:ln>
            <a:effectLst/>
          </c:spPr>
          <c:invertIfNegative val="0"/>
          <c:cat>
            <c:strRef>
              <c:f>Categoy!$A$2:$A$10</c:f>
              <c:strCache>
                <c:ptCount val="9"/>
                <c:pt idx="0">
                  <c:v>Water leakage</c:v>
                </c:pt>
                <c:pt idx="1">
                  <c:v>Water seepage</c:v>
                </c:pt>
                <c:pt idx="2">
                  <c:v>Water damage</c:v>
                </c:pt>
                <c:pt idx="3">
                  <c:v>Moisture problems</c:v>
                </c:pt>
                <c:pt idx="4">
                  <c:v>Structural cracks</c:v>
                </c:pt>
                <c:pt idx="5">
                  <c:v>Leaking pipes</c:v>
                </c:pt>
                <c:pt idx="6">
                  <c:v>Non-structural cracks</c:v>
                </c:pt>
                <c:pt idx="7">
                  <c:v>Surface damages</c:v>
                </c:pt>
                <c:pt idx="8">
                  <c:v>Blemishes</c:v>
                </c:pt>
              </c:strCache>
            </c:strRef>
          </c:cat>
          <c:val>
            <c:numRef>
              <c:f>Categoy!$B$2:$B$10</c:f>
              <c:numCache>
                <c:formatCode>General</c:formatCode>
                <c:ptCount val="9"/>
                <c:pt idx="0">
                  <c:v>3</c:v>
                </c:pt>
                <c:pt idx="1">
                  <c:v>1</c:v>
                </c:pt>
                <c:pt idx="2">
                  <c:v>2</c:v>
                </c:pt>
                <c:pt idx="3">
                  <c:v>6</c:v>
                </c:pt>
                <c:pt idx="4">
                  <c:v>0</c:v>
                </c:pt>
                <c:pt idx="5">
                  <c:v>1</c:v>
                </c:pt>
                <c:pt idx="6">
                  <c:v>1</c:v>
                </c:pt>
                <c:pt idx="7">
                  <c:v>0</c:v>
                </c:pt>
                <c:pt idx="8">
                  <c:v>0</c:v>
                </c:pt>
              </c:numCache>
            </c:numRef>
          </c:val>
          <c:extLst>
            <c:ext xmlns:c16="http://schemas.microsoft.com/office/drawing/2014/chart" uri="{C3380CC4-5D6E-409C-BE32-E72D297353CC}">
              <c16:uniqueId val="{00000000-0893-41B0-B1D4-2CF6174815A0}"/>
            </c:ext>
          </c:extLst>
        </c:ser>
        <c:dLbls>
          <c:showLegendKey val="0"/>
          <c:showVal val="0"/>
          <c:showCatName val="0"/>
          <c:showSerName val="0"/>
          <c:showPercent val="0"/>
          <c:showBubbleSize val="0"/>
        </c:dLbls>
        <c:gapWidth val="219"/>
        <c:overlap val="-27"/>
        <c:axId val="509403832"/>
        <c:axId val="509404160"/>
      </c:barChart>
      <c:catAx>
        <c:axId val="509403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509404160"/>
        <c:crosses val="autoZero"/>
        <c:auto val="1"/>
        <c:lblAlgn val="ctr"/>
        <c:lblOffset val="100"/>
        <c:noMultiLvlLbl val="0"/>
      </c:catAx>
      <c:valAx>
        <c:axId val="5094041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5094038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lineChart>
        <c:grouping val="standard"/>
        <c:varyColors val="0"/>
        <c:ser>
          <c:idx val="0"/>
          <c:order val="0"/>
          <c:tx>
            <c:strRef>
              <c:f>Year!$B$1</c:f>
              <c:strCache>
                <c:ptCount val="1"/>
                <c:pt idx="0">
                  <c:v>Number of articles</c:v>
                </c:pt>
              </c:strCache>
            </c:strRef>
          </c:tx>
          <c:spPr>
            <a:ln w="28575" cap="rnd">
              <a:solidFill>
                <a:schemeClr val="accent1"/>
              </a:solidFill>
              <a:round/>
            </a:ln>
            <a:effectLst/>
          </c:spPr>
          <c:marker>
            <c:symbol val="none"/>
          </c:marker>
          <c:cat>
            <c:strRef>
              <c:f>Year!$A$2:$A$22</c:f>
              <c:strCach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strCache>
            </c:strRef>
          </c:cat>
          <c:val>
            <c:numRef>
              <c:f>Year!$B$2:$B$22</c:f>
              <c:numCache>
                <c:formatCode>General</c:formatCode>
                <c:ptCount val="21"/>
                <c:pt idx="0">
                  <c:v>1</c:v>
                </c:pt>
                <c:pt idx="1">
                  <c:v>1</c:v>
                </c:pt>
                <c:pt idx="2">
                  <c:v>2</c:v>
                </c:pt>
                <c:pt idx="3">
                  <c:v>2</c:v>
                </c:pt>
                <c:pt idx="4">
                  <c:v>0</c:v>
                </c:pt>
                <c:pt idx="5">
                  <c:v>0</c:v>
                </c:pt>
                <c:pt idx="6">
                  <c:v>1</c:v>
                </c:pt>
                <c:pt idx="7">
                  <c:v>0</c:v>
                </c:pt>
                <c:pt idx="8">
                  <c:v>1</c:v>
                </c:pt>
                <c:pt idx="9">
                  <c:v>1</c:v>
                </c:pt>
                <c:pt idx="10">
                  <c:v>3</c:v>
                </c:pt>
                <c:pt idx="11">
                  <c:v>2</c:v>
                </c:pt>
                <c:pt idx="12">
                  <c:v>0</c:v>
                </c:pt>
                <c:pt idx="13">
                  <c:v>4</c:v>
                </c:pt>
                <c:pt idx="14">
                  <c:v>0</c:v>
                </c:pt>
                <c:pt idx="15">
                  <c:v>2</c:v>
                </c:pt>
                <c:pt idx="16">
                  <c:v>2</c:v>
                </c:pt>
                <c:pt idx="17">
                  <c:v>5</c:v>
                </c:pt>
                <c:pt idx="18">
                  <c:v>4</c:v>
                </c:pt>
                <c:pt idx="19">
                  <c:v>3</c:v>
                </c:pt>
                <c:pt idx="20">
                  <c:v>2</c:v>
                </c:pt>
              </c:numCache>
            </c:numRef>
          </c:val>
          <c:smooth val="0"/>
          <c:extLst>
            <c:ext xmlns:c16="http://schemas.microsoft.com/office/drawing/2014/chart" uri="{C3380CC4-5D6E-409C-BE32-E72D297353CC}">
              <c16:uniqueId val="{00000000-1407-C642-AC4F-C1531B2E2547}"/>
            </c:ext>
          </c:extLst>
        </c:ser>
        <c:dLbls>
          <c:showLegendKey val="0"/>
          <c:showVal val="0"/>
          <c:showCatName val="0"/>
          <c:showSerName val="0"/>
          <c:showPercent val="0"/>
          <c:showBubbleSize val="0"/>
        </c:dLbls>
        <c:smooth val="0"/>
        <c:axId val="284007855"/>
        <c:axId val="283382383"/>
      </c:lineChart>
      <c:catAx>
        <c:axId val="284007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83382383"/>
        <c:crosses val="autoZero"/>
        <c:auto val="1"/>
        <c:lblAlgn val="ctr"/>
        <c:lblOffset val="100"/>
        <c:noMultiLvlLbl val="0"/>
      </c:catAx>
      <c:valAx>
        <c:axId val="283382383"/>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840078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reviews by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barChart>
        <c:barDir val="col"/>
        <c:grouping val="clustered"/>
        <c:varyColors val="0"/>
        <c:ser>
          <c:idx val="0"/>
          <c:order val="0"/>
          <c:tx>
            <c:strRef>
              <c:f>Categoy!$F$58</c:f>
              <c:strCache>
                <c:ptCount val="1"/>
              </c:strCache>
            </c:strRef>
          </c:tx>
          <c:spPr>
            <a:solidFill>
              <a:schemeClr val="accent1"/>
            </a:solidFill>
            <a:ln>
              <a:noFill/>
            </a:ln>
            <a:effectLst/>
          </c:spPr>
          <c:invertIfNegative val="0"/>
          <c:cat>
            <c:numRef>
              <c:f>Categoy!$E$59:$E$70</c:f>
              <c:numCache>
                <c:formatCode>@</c:formatCode>
                <c:ptCount val="12"/>
              </c:numCache>
            </c:numRef>
          </c:cat>
          <c:val>
            <c:numRef>
              <c:f>Categoy!$F$59:$F$70</c:f>
              <c:numCache>
                <c:formatCode>General</c:formatCode>
                <c:ptCount val="12"/>
              </c:numCache>
            </c:numRef>
          </c:val>
          <c:extLst>
            <c:ext xmlns:c16="http://schemas.microsoft.com/office/drawing/2014/chart" uri="{C3380CC4-5D6E-409C-BE32-E72D297353CC}">
              <c16:uniqueId val="{00000000-B48A-4BCB-B7C8-33445C738A34}"/>
            </c:ext>
          </c:extLst>
        </c:ser>
        <c:dLbls>
          <c:showLegendKey val="0"/>
          <c:showVal val="0"/>
          <c:showCatName val="0"/>
          <c:showSerName val="0"/>
          <c:showPercent val="0"/>
          <c:showBubbleSize val="0"/>
        </c:dLbls>
        <c:gapWidth val="219"/>
        <c:overlap val="-27"/>
        <c:axId val="380209408"/>
        <c:axId val="380212688"/>
      </c:barChart>
      <c:catAx>
        <c:axId val="380209408"/>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380212688"/>
        <c:crosses val="autoZero"/>
        <c:auto val="1"/>
        <c:lblAlgn val="ctr"/>
        <c:lblOffset val="100"/>
        <c:noMultiLvlLbl val="0"/>
      </c:catAx>
      <c:valAx>
        <c:axId val="3802126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380209408"/>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Palatino Linotype" panose="02040502050505030304" pitchFamily="18" charset="0"/>
                <a:ea typeface="Palatino" pitchFamily="2" charset="77"/>
                <a:cs typeface="+mn-cs"/>
              </a:defRPr>
            </a:pPr>
            <a:r>
              <a:rPr lang="en-US"/>
              <a:t>  </a:t>
            </a:r>
          </a:p>
        </c:rich>
      </c:tx>
      <c:layout>
        <c:manualLayout>
          <c:xMode val="edge"/>
          <c:yMode val="edge"/>
          <c:x val="0.54375253375873001"/>
          <c:y val="0.89451176051318604"/>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alatino Linotype" panose="02040502050505030304" pitchFamily="18" charset="0"/>
              <a:ea typeface="Palatino" pitchFamily="2" charset="77"/>
              <a:cs typeface="+mn-cs"/>
            </a:defRPr>
          </a:pPr>
          <a:endParaRPr lang="nb-NO"/>
        </a:p>
      </c:txPr>
    </c:title>
    <c:autoTitleDeleted val="0"/>
    <c:plotArea>
      <c:layout>
        <c:manualLayout>
          <c:layoutTarget val="inner"/>
          <c:xMode val="edge"/>
          <c:yMode val="edge"/>
          <c:x val="0.3577347434518956"/>
          <c:y val="3.2377189487094574E-2"/>
          <c:w val="0.61179225979814278"/>
          <c:h val="0.7851923044544592"/>
        </c:manualLayout>
      </c:layout>
      <c:barChart>
        <c:barDir val="bar"/>
        <c:grouping val="clustered"/>
        <c:varyColors val="0"/>
        <c:ser>
          <c:idx val="0"/>
          <c:order val="0"/>
          <c:tx>
            <c:strRef>
              <c:f>Categoy!$B$19</c:f>
              <c:strCache>
                <c:ptCount val="1"/>
                <c:pt idx="0">
                  <c:v>Number of articles per </c:v>
                </c:pt>
              </c:strCache>
            </c:strRef>
          </c:tx>
          <c:spPr>
            <a:solidFill>
              <a:schemeClr val="accent1"/>
            </a:solidFill>
            <a:ln>
              <a:noFill/>
            </a:ln>
            <a:effectLst/>
          </c:spPr>
          <c:invertIfNegative val="0"/>
          <c:cat>
            <c:strRef>
              <c:f>Categoy!$A$20:$A$26</c:f>
              <c:strCache>
                <c:ptCount val="7"/>
                <c:pt idx="0">
                  <c:v>Design challenges</c:v>
                </c:pt>
                <c:pt idx="1">
                  <c:v>Identification</c:v>
                </c:pt>
                <c:pt idx="2">
                  <c:v>Overview of typical defects</c:v>
                </c:pt>
                <c:pt idx="3">
                  <c:v>Classification</c:v>
                </c:pt>
                <c:pt idx="4">
                  <c:v>Building maintenance management</c:v>
                </c:pt>
                <c:pt idx="5">
                  <c:v>Quality management</c:v>
                </c:pt>
                <c:pt idx="6">
                  <c:v>Systematization in data collection </c:v>
                </c:pt>
              </c:strCache>
            </c:strRef>
          </c:cat>
          <c:val>
            <c:numRef>
              <c:f>Categoy!$B$20:$B$26</c:f>
              <c:numCache>
                <c:formatCode>General</c:formatCode>
                <c:ptCount val="7"/>
                <c:pt idx="0">
                  <c:v>2</c:v>
                </c:pt>
                <c:pt idx="1">
                  <c:v>18</c:v>
                </c:pt>
                <c:pt idx="2">
                  <c:v>2</c:v>
                </c:pt>
                <c:pt idx="3">
                  <c:v>3</c:v>
                </c:pt>
                <c:pt idx="4">
                  <c:v>4</c:v>
                </c:pt>
                <c:pt idx="5">
                  <c:v>4</c:v>
                </c:pt>
                <c:pt idx="6">
                  <c:v>3</c:v>
                </c:pt>
              </c:numCache>
            </c:numRef>
          </c:val>
          <c:extLst>
            <c:ext xmlns:c16="http://schemas.microsoft.com/office/drawing/2014/chart" uri="{C3380CC4-5D6E-409C-BE32-E72D297353CC}">
              <c16:uniqueId val="{00000000-FDBD-644A-B8EF-15BE9F0F73F4}"/>
            </c:ext>
          </c:extLst>
        </c:ser>
        <c:dLbls>
          <c:showLegendKey val="0"/>
          <c:showVal val="0"/>
          <c:showCatName val="0"/>
          <c:showSerName val="0"/>
          <c:showPercent val="0"/>
          <c:showBubbleSize val="0"/>
        </c:dLbls>
        <c:gapWidth val="182"/>
        <c:axId val="1033454256"/>
        <c:axId val="1506318784"/>
      </c:barChart>
      <c:catAx>
        <c:axId val="10334542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Palatino Linotype" panose="02040502050505030304" pitchFamily="18" charset="0"/>
                <a:ea typeface="Palatino" pitchFamily="2" charset="77"/>
                <a:cs typeface="+mn-cs"/>
              </a:defRPr>
            </a:pPr>
            <a:endParaRPr lang="nb-NO"/>
          </a:p>
        </c:txPr>
        <c:crossAx val="1506318784"/>
        <c:crosses val="autoZero"/>
        <c:auto val="1"/>
        <c:lblAlgn val="ctr"/>
        <c:lblOffset val="100"/>
        <c:noMultiLvlLbl val="0"/>
      </c:catAx>
      <c:valAx>
        <c:axId val="1506318784"/>
        <c:scaling>
          <c:orientation val="minMax"/>
          <c:max val="18"/>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alatino Linotype" panose="02040502050505030304" pitchFamily="18" charset="0"/>
                <a:ea typeface="Palatino" pitchFamily="2" charset="77"/>
                <a:cs typeface="+mn-cs"/>
              </a:defRPr>
            </a:pPr>
            <a:endParaRPr lang="nb-NO"/>
          </a:p>
        </c:txPr>
        <c:crossAx val="1033454256"/>
        <c:crosses val="max"/>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alatino Linotype" panose="02040502050505030304" pitchFamily="18" charset="0"/>
          <a:ea typeface="Palatino" pitchFamily="2" charset="77"/>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pieChart>
        <c:varyColors val="1"/>
        <c:ser>
          <c:idx val="0"/>
          <c:order val="0"/>
          <c:tx>
            <c:strRef>
              <c:f>Citations!$G$1</c:f>
              <c:strCache>
                <c:ptCount val="1"/>
                <c:pt idx="0">
                  <c:v>Number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B31-D84C-8553-D4CDD74568A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B31-D84C-8553-D4CDD74568A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B31-D84C-8553-D4CDD74568A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B31-D84C-8553-D4CDD74568A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B31-D84C-8553-D4CDD74568A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B31-D84C-8553-D4CDD74568AE}"/>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B31-D84C-8553-D4CDD74568AE}"/>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B31-D84C-8553-D4CDD74568AE}"/>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AB31-D84C-8553-D4CDD74568AE}"/>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AB31-D84C-8553-D4CDD74568AE}"/>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AB31-D84C-8553-D4CDD74568AE}"/>
              </c:ext>
            </c:extLst>
          </c:dPt>
          <c:cat>
            <c:strRef>
              <c:f>Citations!$F$2:$F$12</c:f>
              <c:strCache>
                <c:ptCount val="11"/>
                <c:pt idx="0">
                  <c:v>Water leakage</c:v>
                </c:pt>
                <c:pt idx="1">
                  <c:v>Moisture</c:v>
                </c:pt>
                <c:pt idx="2">
                  <c:v>Building defects</c:v>
                </c:pt>
                <c:pt idx="3">
                  <c:v>Quality Management System</c:v>
                </c:pt>
                <c:pt idx="4">
                  <c:v>Building maintenance management</c:v>
                </c:pt>
                <c:pt idx="5">
                  <c:v>Roof</c:v>
                </c:pt>
                <c:pt idx="6">
                  <c:v>Insurance company</c:v>
                </c:pt>
                <c:pt idx="7">
                  <c:v>Cracks</c:v>
                </c:pt>
                <c:pt idx="8">
                  <c:v>Water seepage</c:v>
                </c:pt>
                <c:pt idx="9">
                  <c:v>Water damage</c:v>
                </c:pt>
                <c:pt idx="10">
                  <c:v>External factors</c:v>
                </c:pt>
              </c:strCache>
            </c:strRef>
          </c:cat>
          <c:val>
            <c:numRef>
              <c:f>Citations!$G$2:$G$12</c:f>
              <c:numCache>
                <c:formatCode>General</c:formatCode>
                <c:ptCount val="11"/>
                <c:pt idx="0">
                  <c:v>1</c:v>
                </c:pt>
                <c:pt idx="1">
                  <c:v>0</c:v>
                </c:pt>
                <c:pt idx="2">
                  <c:v>0</c:v>
                </c:pt>
                <c:pt idx="3">
                  <c:v>1</c:v>
                </c:pt>
                <c:pt idx="4">
                  <c:v>3</c:v>
                </c:pt>
                <c:pt idx="5">
                  <c:v>1</c:v>
                </c:pt>
                <c:pt idx="6">
                  <c:v>0</c:v>
                </c:pt>
                <c:pt idx="7">
                  <c:v>0</c:v>
                </c:pt>
                <c:pt idx="8">
                  <c:v>1</c:v>
                </c:pt>
                <c:pt idx="9">
                  <c:v>3</c:v>
                </c:pt>
                <c:pt idx="10">
                  <c:v>1</c:v>
                </c:pt>
              </c:numCache>
            </c:numRef>
          </c:val>
          <c:extLst>
            <c:ext xmlns:c16="http://schemas.microsoft.com/office/drawing/2014/chart" uri="{C3380CC4-5D6E-409C-BE32-E72D297353CC}">
              <c16:uniqueId val="{00000000-DB99-5649-8BCA-E6DBD78459A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barChart>
        <c:barDir val="col"/>
        <c:grouping val="clustered"/>
        <c:varyColors val="0"/>
        <c:ser>
          <c:idx val="0"/>
          <c:order val="0"/>
          <c:tx>
            <c:strRef>
              <c:f>Country!$B$1</c:f>
              <c:strCache>
                <c:ptCount val="1"/>
                <c:pt idx="0">
                  <c:v>Number of Articles</c:v>
                </c:pt>
              </c:strCache>
            </c:strRef>
          </c:tx>
          <c:spPr>
            <a:solidFill>
              <a:schemeClr val="accent1"/>
            </a:solidFill>
            <a:ln>
              <a:noFill/>
            </a:ln>
            <a:effectLst/>
          </c:spPr>
          <c:invertIfNegative val="0"/>
          <c:cat>
            <c:strRef>
              <c:f>Country!$A$2:$A$16</c:f>
              <c:strCache>
                <c:ptCount val="15"/>
                <c:pt idx="0">
                  <c:v>Belgium</c:v>
                </c:pt>
                <c:pt idx="1">
                  <c:v>Norway</c:v>
                </c:pt>
                <c:pt idx="2">
                  <c:v>Malaysia</c:v>
                </c:pt>
                <c:pt idx="3">
                  <c:v>Singapore</c:v>
                </c:pt>
                <c:pt idx="4">
                  <c:v>South Korea</c:v>
                </c:pt>
                <c:pt idx="5">
                  <c:v>Australia</c:v>
                </c:pt>
                <c:pt idx="6">
                  <c:v>United States</c:v>
                </c:pt>
                <c:pt idx="7">
                  <c:v>Italy</c:v>
                </c:pt>
                <c:pt idx="8">
                  <c:v>Ethiopia</c:v>
                </c:pt>
                <c:pt idx="9">
                  <c:v>Spain</c:v>
                </c:pt>
                <c:pt idx="10">
                  <c:v>Sweden</c:v>
                </c:pt>
                <c:pt idx="11">
                  <c:v>UK</c:v>
                </c:pt>
                <c:pt idx="12">
                  <c:v>Poland</c:v>
                </c:pt>
                <c:pt idx="13">
                  <c:v>Iraq</c:v>
                </c:pt>
                <c:pt idx="14">
                  <c:v>Nigeria</c:v>
                </c:pt>
              </c:strCache>
            </c:strRef>
          </c:cat>
          <c:val>
            <c:numRef>
              <c:f>Country!$B$2:$B$16</c:f>
              <c:numCache>
                <c:formatCode>General</c:formatCode>
                <c:ptCount val="15"/>
                <c:pt idx="0">
                  <c:v>2</c:v>
                </c:pt>
                <c:pt idx="1">
                  <c:v>6</c:v>
                </c:pt>
                <c:pt idx="2">
                  <c:v>7</c:v>
                </c:pt>
                <c:pt idx="3">
                  <c:v>2</c:v>
                </c:pt>
                <c:pt idx="4">
                  <c:v>3</c:v>
                </c:pt>
                <c:pt idx="5">
                  <c:v>3</c:v>
                </c:pt>
                <c:pt idx="6">
                  <c:v>1</c:v>
                </c:pt>
                <c:pt idx="7">
                  <c:v>1</c:v>
                </c:pt>
                <c:pt idx="8">
                  <c:v>1</c:v>
                </c:pt>
                <c:pt idx="9">
                  <c:v>4</c:v>
                </c:pt>
                <c:pt idx="10">
                  <c:v>2</c:v>
                </c:pt>
                <c:pt idx="11">
                  <c:v>1</c:v>
                </c:pt>
                <c:pt idx="12">
                  <c:v>1</c:v>
                </c:pt>
                <c:pt idx="13">
                  <c:v>1</c:v>
                </c:pt>
                <c:pt idx="14">
                  <c:v>1</c:v>
                </c:pt>
              </c:numCache>
            </c:numRef>
          </c:val>
          <c:extLst>
            <c:ext xmlns:c16="http://schemas.microsoft.com/office/drawing/2014/chart" uri="{C3380CC4-5D6E-409C-BE32-E72D297353CC}">
              <c16:uniqueId val="{00000000-475D-7345-AC52-253E7C506B9C}"/>
            </c:ext>
          </c:extLst>
        </c:ser>
        <c:dLbls>
          <c:showLegendKey val="0"/>
          <c:showVal val="0"/>
          <c:showCatName val="0"/>
          <c:showSerName val="0"/>
          <c:showPercent val="0"/>
          <c:showBubbleSize val="0"/>
        </c:dLbls>
        <c:gapWidth val="219"/>
        <c:overlap val="-27"/>
        <c:axId val="283991103"/>
        <c:axId val="283992831"/>
      </c:barChart>
      <c:catAx>
        <c:axId val="2839911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83992831"/>
        <c:crosses val="autoZero"/>
        <c:auto val="1"/>
        <c:lblAlgn val="ctr"/>
        <c:lblOffset val="100"/>
        <c:noMultiLvlLbl val="0"/>
      </c:catAx>
      <c:valAx>
        <c:axId val="2839928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8399110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Country!$A$26</c:f>
              <c:strCache>
                <c:ptCount val="1"/>
                <c:pt idx="0">
                  <c:v>Design challenges</c:v>
                </c:pt>
              </c:strCache>
            </c:strRef>
          </c:tx>
          <c:spPr>
            <a:solidFill>
              <a:schemeClr val="accent1"/>
            </a:solidFill>
            <a:ln>
              <a:noFill/>
            </a:ln>
            <a:effectLst/>
          </c:spPr>
          <c:invertIfNegative val="0"/>
          <c:cat>
            <c:strRef>
              <c:f>Country!$B$24:$P$25</c:f>
              <c:strCache>
                <c:ptCount val="15"/>
                <c:pt idx="0">
                  <c:v>Belgium</c:v>
                </c:pt>
                <c:pt idx="1">
                  <c:v>Norway</c:v>
                </c:pt>
                <c:pt idx="2">
                  <c:v>Malaysia</c:v>
                </c:pt>
                <c:pt idx="3">
                  <c:v>Singapore</c:v>
                </c:pt>
                <c:pt idx="4">
                  <c:v>South Korea</c:v>
                </c:pt>
                <c:pt idx="5">
                  <c:v>Australia</c:v>
                </c:pt>
                <c:pt idx="6">
                  <c:v>United States</c:v>
                </c:pt>
                <c:pt idx="7">
                  <c:v>Italy</c:v>
                </c:pt>
                <c:pt idx="8">
                  <c:v>Ethiopia</c:v>
                </c:pt>
                <c:pt idx="9">
                  <c:v>Spain</c:v>
                </c:pt>
                <c:pt idx="10">
                  <c:v>Sweden</c:v>
                </c:pt>
                <c:pt idx="11">
                  <c:v>UK</c:v>
                </c:pt>
                <c:pt idx="12">
                  <c:v>Poland</c:v>
                </c:pt>
                <c:pt idx="13">
                  <c:v>Iraq</c:v>
                </c:pt>
                <c:pt idx="14">
                  <c:v>Nigeria</c:v>
                </c:pt>
              </c:strCache>
            </c:strRef>
          </c:cat>
          <c:val>
            <c:numRef>
              <c:f>Country!$B$26:$P$26</c:f>
              <c:numCache>
                <c:formatCode>General</c:formatCode>
                <c:ptCount val="15"/>
                <c:pt idx="0">
                  <c:v>0</c:v>
                </c:pt>
                <c:pt idx="1">
                  <c:v>1</c:v>
                </c:pt>
                <c:pt idx="2">
                  <c:v>0</c:v>
                </c:pt>
                <c:pt idx="3">
                  <c:v>0</c:v>
                </c:pt>
                <c:pt idx="4">
                  <c:v>0</c:v>
                </c:pt>
                <c:pt idx="5">
                  <c:v>0</c:v>
                </c:pt>
                <c:pt idx="6">
                  <c:v>1</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040D-D540-A0C0-A7407EFBB506}"/>
            </c:ext>
          </c:extLst>
        </c:ser>
        <c:ser>
          <c:idx val="1"/>
          <c:order val="1"/>
          <c:tx>
            <c:strRef>
              <c:f>Country!$A$27</c:f>
              <c:strCache>
                <c:ptCount val="1"/>
                <c:pt idx="0">
                  <c:v>Performance</c:v>
                </c:pt>
              </c:strCache>
            </c:strRef>
          </c:tx>
          <c:spPr>
            <a:solidFill>
              <a:schemeClr val="accent2"/>
            </a:solidFill>
            <a:ln>
              <a:noFill/>
            </a:ln>
            <a:effectLst/>
          </c:spPr>
          <c:invertIfNegative val="0"/>
          <c:cat>
            <c:strRef>
              <c:f>Country!$B$24:$P$25</c:f>
              <c:strCache>
                <c:ptCount val="15"/>
                <c:pt idx="0">
                  <c:v>Belgium</c:v>
                </c:pt>
                <c:pt idx="1">
                  <c:v>Norway</c:v>
                </c:pt>
                <c:pt idx="2">
                  <c:v>Malaysia</c:v>
                </c:pt>
                <c:pt idx="3">
                  <c:v>Singapore</c:v>
                </c:pt>
                <c:pt idx="4">
                  <c:v>South Korea</c:v>
                </c:pt>
                <c:pt idx="5">
                  <c:v>Australia</c:v>
                </c:pt>
                <c:pt idx="6">
                  <c:v>United States</c:v>
                </c:pt>
                <c:pt idx="7">
                  <c:v>Italy</c:v>
                </c:pt>
                <c:pt idx="8">
                  <c:v>Ethiopia</c:v>
                </c:pt>
                <c:pt idx="9">
                  <c:v>Spain</c:v>
                </c:pt>
                <c:pt idx="10">
                  <c:v>Sweden</c:v>
                </c:pt>
                <c:pt idx="11">
                  <c:v>UK</c:v>
                </c:pt>
                <c:pt idx="12">
                  <c:v>Poland</c:v>
                </c:pt>
                <c:pt idx="13">
                  <c:v>Iraq</c:v>
                </c:pt>
                <c:pt idx="14">
                  <c:v>Nigeria</c:v>
                </c:pt>
              </c:strCache>
            </c:strRef>
          </c:cat>
          <c:val>
            <c:numRef>
              <c:f>Country!$B$27:$P$27</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040D-D540-A0C0-A7407EFBB506}"/>
            </c:ext>
          </c:extLst>
        </c:ser>
        <c:ser>
          <c:idx val="2"/>
          <c:order val="2"/>
          <c:tx>
            <c:strRef>
              <c:f>Country!$A$28</c:f>
              <c:strCache>
                <c:ptCount val="1"/>
                <c:pt idx="0">
                  <c:v>Identification</c:v>
                </c:pt>
              </c:strCache>
            </c:strRef>
          </c:tx>
          <c:spPr>
            <a:solidFill>
              <a:schemeClr val="accent3"/>
            </a:solidFill>
            <a:ln>
              <a:noFill/>
            </a:ln>
            <a:effectLst/>
          </c:spPr>
          <c:invertIfNegative val="0"/>
          <c:cat>
            <c:strRef>
              <c:f>Country!$B$24:$P$25</c:f>
              <c:strCache>
                <c:ptCount val="15"/>
                <c:pt idx="0">
                  <c:v>Belgium</c:v>
                </c:pt>
                <c:pt idx="1">
                  <c:v>Norway</c:v>
                </c:pt>
                <c:pt idx="2">
                  <c:v>Malaysia</c:v>
                </c:pt>
                <c:pt idx="3">
                  <c:v>Singapore</c:v>
                </c:pt>
                <c:pt idx="4">
                  <c:v>South Korea</c:v>
                </c:pt>
                <c:pt idx="5">
                  <c:v>Australia</c:v>
                </c:pt>
                <c:pt idx="6">
                  <c:v>United States</c:v>
                </c:pt>
                <c:pt idx="7">
                  <c:v>Italy</c:v>
                </c:pt>
                <c:pt idx="8">
                  <c:v>Ethiopia</c:v>
                </c:pt>
                <c:pt idx="9">
                  <c:v>Spain</c:v>
                </c:pt>
                <c:pt idx="10">
                  <c:v>Sweden</c:v>
                </c:pt>
                <c:pt idx="11">
                  <c:v>UK</c:v>
                </c:pt>
                <c:pt idx="12">
                  <c:v>Poland</c:v>
                </c:pt>
                <c:pt idx="13">
                  <c:v>Iraq</c:v>
                </c:pt>
                <c:pt idx="14">
                  <c:v>Nigeria</c:v>
                </c:pt>
              </c:strCache>
            </c:strRef>
          </c:cat>
          <c:val>
            <c:numRef>
              <c:f>Country!$B$28:$P$28</c:f>
              <c:numCache>
                <c:formatCode>General</c:formatCode>
                <c:ptCount val="15"/>
                <c:pt idx="0">
                  <c:v>0</c:v>
                </c:pt>
                <c:pt idx="1">
                  <c:v>3</c:v>
                </c:pt>
                <c:pt idx="2">
                  <c:v>4</c:v>
                </c:pt>
                <c:pt idx="3">
                  <c:v>2</c:v>
                </c:pt>
                <c:pt idx="4">
                  <c:v>1</c:v>
                </c:pt>
                <c:pt idx="5">
                  <c:v>1</c:v>
                </c:pt>
                <c:pt idx="6">
                  <c:v>0</c:v>
                </c:pt>
                <c:pt idx="7">
                  <c:v>0</c:v>
                </c:pt>
                <c:pt idx="8">
                  <c:v>0</c:v>
                </c:pt>
                <c:pt idx="9">
                  <c:v>2</c:v>
                </c:pt>
                <c:pt idx="10">
                  <c:v>2</c:v>
                </c:pt>
                <c:pt idx="11">
                  <c:v>1</c:v>
                </c:pt>
                <c:pt idx="12">
                  <c:v>1</c:v>
                </c:pt>
                <c:pt idx="13">
                  <c:v>1</c:v>
                </c:pt>
                <c:pt idx="14">
                  <c:v>0</c:v>
                </c:pt>
              </c:numCache>
            </c:numRef>
          </c:val>
          <c:extLst>
            <c:ext xmlns:c16="http://schemas.microsoft.com/office/drawing/2014/chart" uri="{C3380CC4-5D6E-409C-BE32-E72D297353CC}">
              <c16:uniqueId val="{00000002-040D-D540-A0C0-A7407EFBB506}"/>
            </c:ext>
          </c:extLst>
        </c:ser>
        <c:ser>
          <c:idx val="3"/>
          <c:order val="3"/>
          <c:tx>
            <c:strRef>
              <c:f>Country!$A$29</c:f>
              <c:strCache>
                <c:ptCount val="1"/>
                <c:pt idx="0">
                  <c:v>Overview of typical defects</c:v>
                </c:pt>
              </c:strCache>
            </c:strRef>
          </c:tx>
          <c:spPr>
            <a:solidFill>
              <a:schemeClr val="accent4"/>
            </a:solidFill>
            <a:ln>
              <a:noFill/>
            </a:ln>
            <a:effectLst/>
          </c:spPr>
          <c:invertIfNegative val="0"/>
          <c:cat>
            <c:strRef>
              <c:f>Country!$B$24:$P$25</c:f>
              <c:strCache>
                <c:ptCount val="15"/>
                <c:pt idx="0">
                  <c:v>Belgium</c:v>
                </c:pt>
                <c:pt idx="1">
                  <c:v>Norway</c:v>
                </c:pt>
                <c:pt idx="2">
                  <c:v>Malaysia</c:v>
                </c:pt>
                <c:pt idx="3">
                  <c:v>Singapore</c:v>
                </c:pt>
                <c:pt idx="4">
                  <c:v>South Korea</c:v>
                </c:pt>
                <c:pt idx="5">
                  <c:v>Australia</c:v>
                </c:pt>
                <c:pt idx="6">
                  <c:v>United States</c:v>
                </c:pt>
                <c:pt idx="7">
                  <c:v>Italy</c:v>
                </c:pt>
                <c:pt idx="8">
                  <c:v>Ethiopia</c:v>
                </c:pt>
                <c:pt idx="9">
                  <c:v>Spain</c:v>
                </c:pt>
                <c:pt idx="10">
                  <c:v>Sweden</c:v>
                </c:pt>
                <c:pt idx="11">
                  <c:v>UK</c:v>
                </c:pt>
                <c:pt idx="12">
                  <c:v>Poland</c:v>
                </c:pt>
                <c:pt idx="13">
                  <c:v>Iraq</c:v>
                </c:pt>
                <c:pt idx="14">
                  <c:v>Nigeria</c:v>
                </c:pt>
              </c:strCache>
            </c:strRef>
          </c:cat>
          <c:val>
            <c:numRef>
              <c:f>Country!$B$29:$P$29</c:f>
              <c:numCache>
                <c:formatCode>General</c:formatCode>
                <c:ptCount val="15"/>
                <c:pt idx="0">
                  <c:v>0</c:v>
                </c:pt>
                <c:pt idx="1">
                  <c:v>2</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3-040D-D540-A0C0-A7407EFBB506}"/>
            </c:ext>
          </c:extLst>
        </c:ser>
        <c:ser>
          <c:idx val="4"/>
          <c:order val="4"/>
          <c:tx>
            <c:strRef>
              <c:f>Country!$A$30</c:f>
              <c:strCache>
                <c:ptCount val="1"/>
                <c:pt idx="0">
                  <c:v>Classification</c:v>
                </c:pt>
              </c:strCache>
            </c:strRef>
          </c:tx>
          <c:spPr>
            <a:solidFill>
              <a:schemeClr val="accent5"/>
            </a:solidFill>
            <a:ln>
              <a:noFill/>
            </a:ln>
            <a:effectLst/>
          </c:spPr>
          <c:invertIfNegative val="0"/>
          <c:cat>
            <c:strRef>
              <c:f>Country!$B$24:$P$25</c:f>
              <c:strCache>
                <c:ptCount val="15"/>
                <c:pt idx="0">
                  <c:v>Belgium</c:v>
                </c:pt>
                <c:pt idx="1">
                  <c:v>Norway</c:v>
                </c:pt>
                <c:pt idx="2">
                  <c:v>Malaysia</c:v>
                </c:pt>
                <c:pt idx="3">
                  <c:v>Singapore</c:v>
                </c:pt>
                <c:pt idx="4">
                  <c:v>South Korea</c:v>
                </c:pt>
                <c:pt idx="5">
                  <c:v>Australia</c:v>
                </c:pt>
                <c:pt idx="6">
                  <c:v>United States</c:v>
                </c:pt>
                <c:pt idx="7">
                  <c:v>Italy</c:v>
                </c:pt>
                <c:pt idx="8">
                  <c:v>Ethiopia</c:v>
                </c:pt>
                <c:pt idx="9">
                  <c:v>Spain</c:v>
                </c:pt>
                <c:pt idx="10">
                  <c:v>Sweden</c:v>
                </c:pt>
                <c:pt idx="11">
                  <c:v>UK</c:v>
                </c:pt>
                <c:pt idx="12">
                  <c:v>Poland</c:v>
                </c:pt>
                <c:pt idx="13">
                  <c:v>Iraq</c:v>
                </c:pt>
                <c:pt idx="14">
                  <c:v>Nigeria</c:v>
                </c:pt>
              </c:strCache>
            </c:strRef>
          </c:cat>
          <c:val>
            <c:numRef>
              <c:f>Country!$B$30:$P$30</c:f>
              <c:numCache>
                <c:formatCode>General</c:formatCode>
                <c:ptCount val="15"/>
                <c:pt idx="0">
                  <c:v>0</c:v>
                </c:pt>
                <c:pt idx="1">
                  <c:v>0</c:v>
                </c:pt>
                <c:pt idx="2">
                  <c:v>0</c:v>
                </c:pt>
                <c:pt idx="3">
                  <c:v>0</c:v>
                </c:pt>
                <c:pt idx="4">
                  <c:v>1</c:v>
                </c:pt>
                <c:pt idx="5">
                  <c:v>0</c:v>
                </c:pt>
                <c:pt idx="6">
                  <c:v>0</c:v>
                </c:pt>
                <c:pt idx="7">
                  <c:v>1</c:v>
                </c:pt>
                <c:pt idx="8">
                  <c:v>0</c:v>
                </c:pt>
                <c:pt idx="9">
                  <c:v>1</c:v>
                </c:pt>
                <c:pt idx="10">
                  <c:v>0</c:v>
                </c:pt>
                <c:pt idx="11">
                  <c:v>0</c:v>
                </c:pt>
                <c:pt idx="12">
                  <c:v>0</c:v>
                </c:pt>
                <c:pt idx="13">
                  <c:v>0</c:v>
                </c:pt>
                <c:pt idx="14">
                  <c:v>0</c:v>
                </c:pt>
              </c:numCache>
            </c:numRef>
          </c:val>
          <c:extLst>
            <c:ext xmlns:c16="http://schemas.microsoft.com/office/drawing/2014/chart" uri="{C3380CC4-5D6E-409C-BE32-E72D297353CC}">
              <c16:uniqueId val="{00000004-040D-D540-A0C0-A7407EFBB506}"/>
            </c:ext>
          </c:extLst>
        </c:ser>
        <c:ser>
          <c:idx val="5"/>
          <c:order val="5"/>
          <c:tx>
            <c:strRef>
              <c:f>Country!$A$31</c:f>
              <c:strCache>
                <c:ptCount val="1"/>
                <c:pt idx="0">
                  <c:v>Building maintenance management</c:v>
                </c:pt>
              </c:strCache>
            </c:strRef>
          </c:tx>
          <c:spPr>
            <a:solidFill>
              <a:schemeClr val="accent6"/>
            </a:solidFill>
            <a:ln>
              <a:noFill/>
            </a:ln>
            <a:effectLst/>
          </c:spPr>
          <c:invertIfNegative val="0"/>
          <c:cat>
            <c:strRef>
              <c:f>Country!$B$24:$P$25</c:f>
              <c:strCache>
                <c:ptCount val="15"/>
                <c:pt idx="0">
                  <c:v>Belgium</c:v>
                </c:pt>
                <c:pt idx="1">
                  <c:v>Norway</c:v>
                </c:pt>
                <c:pt idx="2">
                  <c:v>Malaysia</c:v>
                </c:pt>
                <c:pt idx="3">
                  <c:v>Singapore</c:v>
                </c:pt>
                <c:pt idx="4">
                  <c:v>South Korea</c:v>
                </c:pt>
                <c:pt idx="5">
                  <c:v>Australia</c:v>
                </c:pt>
                <c:pt idx="6">
                  <c:v>United States</c:v>
                </c:pt>
                <c:pt idx="7">
                  <c:v>Italy</c:v>
                </c:pt>
                <c:pt idx="8">
                  <c:v>Ethiopia</c:v>
                </c:pt>
                <c:pt idx="9">
                  <c:v>Spain</c:v>
                </c:pt>
                <c:pt idx="10">
                  <c:v>Sweden</c:v>
                </c:pt>
                <c:pt idx="11">
                  <c:v>UK</c:v>
                </c:pt>
                <c:pt idx="12">
                  <c:v>Poland</c:v>
                </c:pt>
                <c:pt idx="13">
                  <c:v>Iraq</c:v>
                </c:pt>
                <c:pt idx="14">
                  <c:v>Nigeria</c:v>
                </c:pt>
              </c:strCache>
            </c:strRef>
          </c:cat>
          <c:val>
            <c:numRef>
              <c:f>Country!$B$31:$P$31</c:f>
              <c:numCache>
                <c:formatCode>General</c:formatCode>
                <c:ptCount val="15"/>
                <c:pt idx="0">
                  <c:v>0</c:v>
                </c:pt>
                <c:pt idx="1">
                  <c:v>0</c:v>
                </c:pt>
                <c:pt idx="2">
                  <c:v>2</c:v>
                </c:pt>
                <c:pt idx="3">
                  <c:v>0</c:v>
                </c:pt>
                <c:pt idx="4">
                  <c:v>0</c:v>
                </c:pt>
                <c:pt idx="5">
                  <c:v>0</c:v>
                </c:pt>
                <c:pt idx="6">
                  <c:v>0</c:v>
                </c:pt>
                <c:pt idx="7">
                  <c:v>0</c:v>
                </c:pt>
                <c:pt idx="8">
                  <c:v>1</c:v>
                </c:pt>
                <c:pt idx="9">
                  <c:v>0</c:v>
                </c:pt>
                <c:pt idx="10">
                  <c:v>0</c:v>
                </c:pt>
                <c:pt idx="11">
                  <c:v>0</c:v>
                </c:pt>
                <c:pt idx="12">
                  <c:v>0</c:v>
                </c:pt>
                <c:pt idx="13">
                  <c:v>0</c:v>
                </c:pt>
                <c:pt idx="14">
                  <c:v>1</c:v>
                </c:pt>
              </c:numCache>
            </c:numRef>
          </c:val>
          <c:extLst>
            <c:ext xmlns:c16="http://schemas.microsoft.com/office/drawing/2014/chart" uri="{C3380CC4-5D6E-409C-BE32-E72D297353CC}">
              <c16:uniqueId val="{00000005-040D-D540-A0C0-A7407EFBB506}"/>
            </c:ext>
          </c:extLst>
        </c:ser>
        <c:ser>
          <c:idx val="6"/>
          <c:order val="6"/>
          <c:tx>
            <c:strRef>
              <c:f>Country!$A$32</c:f>
              <c:strCache>
                <c:ptCount val="1"/>
                <c:pt idx="0">
                  <c:v>Quality management</c:v>
                </c:pt>
              </c:strCache>
            </c:strRef>
          </c:tx>
          <c:spPr>
            <a:solidFill>
              <a:schemeClr val="accent1">
                <a:lumMod val="60000"/>
              </a:schemeClr>
            </a:solidFill>
            <a:ln>
              <a:noFill/>
            </a:ln>
            <a:effectLst/>
          </c:spPr>
          <c:invertIfNegative val="0"/>
          <c:cat>
            <c:strRef>
              <c:f>Country!$B$24:$P$25</c:f>
              <c:strCache>
                <c:ptCount val="15"/>
                <c:pt idx="0">
                  <c:v>Belgium</c:v>
                </c:pt>
                <c:pt idx="1">
                  <c:v>Norway</c:v>
                </c:pt>
                <c:pt idx="2">
                  <c:v>Malaysia</c:v>
                </c:pt>
                <c:pt idx="3">
                  <c:v>Singapore</c:v>
                </c:pt>
                <c:pt idx="4">
                  <c:v>South Korea</c:v>
                </c:pt>
                <c:pt idx="5">
                  <c:v>Australia</c:v>
                </c:pt>
                <c:pt idx="6">
                  <c:v>United States</c:v>
                </c:pt>
                <c:pt idx="7">
                  <c:v>Italy</c:v>
                </c:pt>
                <c:pt idx="8">
                  <c:v>Ethiopia</c:v>
                </c:pt>
                <c:pt idx="9">
                  <c:v>Spain</c:v>
                </c:pt>
                <c:pt idx="10">
                  <c:v>Sweden</c:v>
                </c:pt>
                <c:pt idx="11">
                  <c:v>UK</c:v>
                </c:pt>
                <c:pt idx="12">
                  <c:v>Poland</c:v>
                </c:pt>
                <c:pt idx="13">
                  <c:v>Iraq</c:v>
                </c:pt>
                <c:pt idx="14">
                  <c:v>Nigeria</c:v>
                </c:pt>
              </c:strCache>
            </c:strRef>
          </c:cat>
          <c:val>
            <c:numRef>
              <c:f>Country!$B$32:$P$32</c:f>
              <c:numCache>
                <c:formatCode>General</c:formatCode>
                <c:ptCount val="15"/>
                <c:pt idx="0">
                  <c:v>0</c:v>
                </c:pt>
                <c:pt idx="1">
                  <c:v>0</c:v>
                </c:pt>
                <c:pt idx="2">
                  <c:v>1</c:v>
                </c:pt>
                <c:pt idx="3">
                  <c:v>0</c:v>
                </c:pt>
                <c:pt idx="4">
                  <c:v>0</c:v>
                </c:pt>
                <c:pt idx="5">
                  <c:v>2</c:v>
                </c:pt>
                <c:pt idx="6">
                  <c:v>0</c:v>
                </c:pt>
                <c:pt idx="7">
                  <c:v>0</c:v>
                </c:pt>
                <c:pt idx="8">
                  <c:v>0</c:v>
                </c:pt>
                <c:pt idx="9">
                  <c:v>1</c:v>
                </c:pt>
                <c:pt idx="10">
                  <c:v>0</c:v>
                </c:pt>
                <c:pt idx="11">
                  <c:v>0</c:v>
                </c:pt>
                <c:pt idx="12">
                  <c:v>0</c:v>
                </c:pt>
                <c:pt idx="13">
                  <c:v>0</c:v>
                </c:pt>
                <c:pt idx="14">
                  <c:v>0</c:v>
                </c:pt>
              </c:numCache>
            </c:numRef>
          </c:val>
          <c:extLst>
            <c:ext xmlns:c16="http://schemas.microsoft.com/office/drawing/2014/chart" uri="{C3380CC4-5D6E-409C-BE32-E72D297353CC}">
              <c16:uniqueId val="{00000006-040D-D540-A0C0-A7407EFBB506}"/>
            </c:ext>
          </c:extLst>
        </c:ser>
        <c:ser>
          <c:idx val="7"/>
          <c:order val="7"/>
          <c:tx>
            <c:strRef>
              <c:f>Country!$A$33</c:f>
              <c:strCache>
                <c:ptCount val="1"/>
                <c:pt idx="0">
                  <c:v>Systematization in data collection </c:v>
                </c:pt>
              </c:strCache>
            </c:strRef>
          </c:tx>
          <c:spPr>
            <a:solidFill>
              <a:schemeClr val="accent2">
                <a:lumMod val="60000"/>
              </a:schemeClr>
            </a:solidFill>
            <a:ln>
              <a:noFill/>
            </a:ln>
            <a:effectLst/>
          </c:spPr>
          <c:invertIfNegative val="0"/>
          <c:cat>
            <c:strRef>
              <c:f>Country!$B$24:$P$25</c:f>
              <c:strCache>
                <c:ptCount val="15"/>
                <c:pt idx="0">
                  <c:v>Belgium</c:v>
                </c:pt>
                <c:pt idx="1">
                  <c:v>Norway</c:v>
                </c:pt>
                <c:pt idx="2">
                  <c:v>Malaysia</c:v>
                </c:pt>
                <c:pt idx="3">
                  <c:v>Singapore</c:v>
                </c:pt>
                <c:pt idx="4">
                  <c:v>South Korea</c:v>
                </c:pt>
                <c:pt idx="5">
                  <c:v>Australia</c:v>
                </c:pt>
                <c:pt idx="6">
                  <c:v>United States</c:v>
                </c:pt>
                <c:pt idx="7">
                  <c:v>Italy</c:v>
                </c:pt>
                <c:pt idx="8">
                  <c:v>Ethiopia</c:v>
                </c:pt>
                <c:pt idx="9">
                  <c:v>Spain</c:v>
                </c:pt>
                <c:pt idx="10">
                  <c:v>Sweden</c:v>
                </c:pt>
                <c:pt idx="11">
                  <c:v>UK</c:v>
                </c:pt>
                <c:pt idx="12">
                  <c:v>Poland</c:v>
                </c:pt>
                <c:pt idx="13">
                  <c:v>Iraq</c:v>
                </c:pt>
                <c:pt idx="14">
                  <c:v>Nigeria</c:v>
                </c:pt>
              </c:strCache>
            </c:strRef>
          </c:cat>
          <c:val>
            <c:numRef>
              <c:f>Country!$B$33:$P$33</c:f>
              <c:numCache>
                <c:formatCode>General</c:formatCode>
                <c:ptCount val="15"/>
                <c:pt idx="0">
                  <c:v>2</c:v>
                </c:pt>
                <c:pt idx="1">
                  <c:v>0</c:v>
                </c:pt>
                <c:pt idx="2">
                  <c:v>0</c:v>
                </c:pt>
                <c:pt idx="3">
                  <c:v>0</c:v>
                </c:pt>
                <c:pt idx="4">
                  <c:v>1</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7-040D-D540-A0C0-A7407EFBB506}"/>
            </c:ext>
          </c:extLst>
        </c:ser>
        <c:dLbls>
          <c:showLegendKey val="0"/>
          <c:showVal val="0"/>
          <c:showCatName val="0"/>
          <c:showSerName val="0"/>
          <c:showPercent val="0"/>
          <c:showBubbleSize val="0"/>
        </c:dLbls>
        <c:gapWidth val="150"/>
        <c:overlap val="100"/>
        <c:axId val="2109290527"/>
        <c:axId val="2109245407"/>
      </c:barChart>
      <c:catAx>
        <c:axId val="2109290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alatino Linotype" panose="02040502050505030304" pitchFamily="18" charset="0"/>
                <a:ea typeface="+mn-ea"/>
                <a:cs typeface="+mn-cs"/>
              </a:defRPr>
            </a:pPr>
            <a:endParaRPr lang="nb-NO"/>
          </a:p>
        </c:txPr>
        <c:crossAx val="2109245407"/>
        <c:crosses val="autoZero"/>
        <c:auto val="1"/>
        <c:lblAlgn val="ctr"/>
        <c:lblOffset val="100"/>
        <c:noMultiLvlLbl val="0"/>
      </c:catAx>
      <c:valAx>
        <c:axId val="2109245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alatino Linotype" panose="02040502050505030304" pitchFamily="18" charset="0"/>
                <a:ea typeface="+mn-ea"/>
                <a:cs typeface="+mn-cs"/>
              </a:defRPr>
            </a:pPr>
            <a:endParaRPr lang="nb-NO"/>
          </a:p>
        </c:txPr>
        <c:crossAx val="2109290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alatino Linotype" panose="02040502050505030304" pitchFamily="18" charset="0"/>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alatino Linotype" panose="02040502050505030304" pitchFamily="18"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16024110602571"/>
          <c:y val="0.1048901098901099"/>
          <c:w val="0.52838272283174459"/>
          <c:h val="0.66874578177727784"/>
        </c:manualLayout>
      </c:layout>
      <c:barChart>
        <c:barDir val="bar"/>
        <c:grouping val="clustered"/>
        <c:varyColors val="0"/>
        <c:ser>
          <c:idx val="0"/>
          <c:order val="0"/>
          <c:tx>
            <c:strRef>
              <c:f>'Type of information source'!$B$1</c:f>
              <c:strCache>
                <c:ptCount val="1"/>
                <c:pt idx="0">
                  <c:v>Number of Articles</c:v>
                </c:pt>
              </c:strCache>
            </c:strRef>
          </c:tx>
          <c:spPr>
            <a:solidFill>
              <a:schemeClr val="accent1"/>
            </a:solidFill>
            <a:ln>
              <a:noFill/>
            </a:ln>
            <a:effectLst/>
          </c:spPr>
          <c:invertIfNegative val="0"/>
          <c:cat>
            <c:strRef>
              <c:f>'Type of information source'!$A$2:$A$8</c:f>
              <c:strCache>
                <c:ptCount val="7"/>
                <c:pt idx="0">
                  <c:v>Insurance company database</c:v>
                </c:pt>
                <c:pt idx="1">
                  <c:v>Private databases</c:v>
                </c:pt>
                <c:pt idx="2">
                  <c:v>Questionnaire surveys</c:v>
                </c:pt>
                <c:pt idx="3">
                  <c:v>Building surveys</c:v>
                </c:pt>
                <c:pt idx="4">
                  <c:v>Lawsuits</c:v>
                </c:pt>
                <c:pt idx="5">
                  <c:v>Client complaint forms</c:v>
                </c:pt>
                <c:pt idx="6">
                  <c:v>Maintenance reports</c:v>
                </c:pt>
              </c:strCache>
            </c:strRef>
          </c:cat>
          <c:val>
            <c:numRef>
              <c:f>'Type of information source'!$B$2:$B$8</c:f>
              <c:numCache>
                <c:formatCode>General</c:formatCode>
                <c:ptCount val="7"/>
                <c:pt idx="0">
                  <c:v>3</c:v>
                </c:pt>
                <c:pt idx="1">
                  <c:v>13</c:v>
                </c:pt>
                <c:pt idx="2">
                  <c:v>8</c:v>
                </c:pt>
                <c:pt idx="3">
                  <c:v>3</c:v>
                </c:pt>
                <c:pt idx="4">
                  <c:v>1</c:v>
                </c:pt>
                <c:pt idx="5">
                  <c:v>6</c:v>
                </c:pt>
                <c:pt idx="6">
                  <c:v>2</c:v>
                </c:pt>
              </c:numCache>
            </c:numRef>
          </c:val>
          <c:extLst>
            <c:ext xmlns:c16="http://schemas.microsoft.com/office/drawing/2014/chart" uri="{C3380CC4-5D6E-409C-BE32-E72D297353CC}">
              <c16:uniqueId val="{00000000-3642-7D46-B395-F413D4088798}"/>
            </c:ext>
          </c:extLst>
        </c:ser>
        <c:dLbls>
          <c:showLegendKey val="0"/>
          <c:showVal val="0"/>
          <c:showCatName val="0"/>
          <c:showSerName val="0"/>
          <c:showPercent val="0"/>
          <c:showBubbleSize val="0"/>
        </c:dLbls>
        <c:gapWidth val="182"/>
        <c:axId val="308337359"/>
        <c:axId val="308656623"/>
      </c:barChart>
      <c:catAx>
        <c:axId val="30833735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alatino Linotype" panose="02040502050505030304" pitchFamily="18" charset="0"/>
                <a:ea typeface="+mn-ea"/>
                <a:cs typeface="+mn-cs"/>
              </a:defRPr>
            </a:pPr>
            <a:endParaRPr lang="nb-NO"/>
          </a:p>
        </c:txPr>
        <c:crossAx val="308656623"/>
        <c:crosses val="autoZero"/>
        <c:auto val="1"/>
        <c:lblAlgn val="ctr"/>
        <c:lblOffset val="100"/>
        <c:noMultiLvlLbl val="0"/>
      </c:catAx>
      <c:valAx>
        <c:axId val="308656623"/>
        <c:scaling>
          <c:orientation val="minMax"/>
          <c:max val="13"/>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alatino Linotype" panose="02040502050505030304" pitchFamily="18" charset="0"/>
                <a:ea typeface="+mn-ea"/>
                <a:cs typeface="+mn-cs"/>
              </a:defRPr>
            </a:pPr>
            <a:endParaRPr lang="nb-NO"/>
          </a:p>
        </c:txPr>
        <c:crossAx val="308337359"/>
        <c:crosses val="max"/>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alatino Linotype" panose="02040502050505030304" pitchFamily="18"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pieChart>
        <c:varyColors val="1"/>
        <c:ser>
          <c:idx val="0"/>
          <c:order val="0"/>
          <c:tx>
            <c:strRef>
              <c:f>'Type of information source'!$B$1</c:f>
              <c:strCache>
                <c:ptCount val="1"/>
                <c:pt idx="0">
                  <c:v>Number of Articles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4E7-DE44-B714-C3E78DAD775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4E7-DE44-B714-C3E78DAD775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4E7-DE44-B714-C3E78DAD775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4E7-DE44-B714-C3E78DAD775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4E7-DE44-B714-C3E78DAD775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4E7-DE44-B714-C3E78DAD7754}"/>
              </c:ext>
            </c:extLst>
          </c:dPt>
          <c:cat>
            <c:strRef>
              <c:f>'Type of information source'!$A$2:$A$7</c:f>
              <c:strCache>
                <c:ptCount val="6"/>
                <c:pt idx="0">
                  <c:v>Insurance company database</c:v>
                </c:pt>
                <c:pt idx="1">
                  <c:v>Private databases</c:v>
                </c:pt>
                <c:pt idx="2">
                  <c:v>Questionnaire surveys</c:v>
                </c:pt>
                <c:pt idx="3">
                  <c:v>Building surveys</c:v>
                </c:pt>
                <c:pt idx="4">
                  <c:v>Lawsuits</c:v>
                </c:pt>
                <c:pt idx="5">
                  <c:v>Client complaint forms</c:v>
                </c:pt>
              </c:strCache>
            </c:strRef>
          </c:cat>
          <c:val>
            <c:numRef>
              <c:f>'Type of information source'!$B$2:$B$7</c:f>
              <c:numCache>
                <c:formatCode>General</c:formatCode>
                <c:ptCount val="6"/>
                <c:pt idx="0">
                  <c:v>3</c:v>
                </c:pt>
                <c:pt idx="1">
                  <c:v>13</c:v>
                </c:pt>
                <c:pt idx="2">
                  <c:v>8</c:v>
                </c:pt>
                <c:pt idx="3">
                  <c:v>3</c:v>
                </c:pt>
                <c:pt idx="4">
                  <c:v>1</c:v>
                </c:pt>
                <c:pt idx="5">
                  <c:v>6</c:v>
                </c:pt>
              </c:numCache>
            </c:numRef>
          </c:val>
          <c:extLst>
            <c:ext xmlns:c16="http://schemas.microsoft.com/office/drawing/2014/chart" uri="{C3380CC4-5D6E-409C-BE32-E72D297353CC}">
              <c16:uniqueId val="{00000000-6DC1-A649-9BAA-9B04877F9F4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2"/>
          <c:order val="0"/>
          <c:tx>
            <c:strRef>
              <c:f>Cases!$F$1</c:f>
              <c:strCache>
                <c:ptCount val="1"/>
                <c:pt idx="0">
                  <c:v>Mean value of defects per category</c:v>
                </c:pt>
              </c:strCache>
            </c:strRef>
          </c:tx>
          <c:spPr>
            <a:solidFill>
              <a:schemeClr val="accent3"/>
            </a:solidFill>
            <a:ln>
              <a:noFill/>
            </a:ln>
            <a:effectLst/>
          </c:spPr>
          <c:invertIfNegative val="0"/>
          <c:cat>
            <c:strRef>
              <c:f>Cases!$A$2:$A$8</c:f>
              <c:strCache>
                <c:ptCount val="7"/>
                <c:pt idx="0">
                  <c:v>Insurance company database</c:v>
                </c:pt>
                <c:pt idx="1">
                  <c:v>Private databases</c:v>
                </c:pt>
                <c:pt idx="2">
                  <c:v>Questionnaire surveys</c:v>
                </c:pt>
                <c:pt idx="3">
                  <c:v>Building surveys</c:v>
                </c:pt>
                <c:pt idx="4">
                  <c:v>Lawsuits</c:v>
                </c:pt>
                <c:pt idx="5">
                  <c:v>Client complaint forms</c:v>
                </c:pt>
                <c:pt idx="6">
                  <c:v>Maintenance reports</c:v>
                </c:pt>
              </c:strCache>
            </c:strRef>
          </c:cat>
          <c:val>
            <c:numRef>
              <c:f>Cases!$F$2:$F$8</c:f>
              <c:numCache>
                <c:formatCode>0</c:formatCode>
                <c:ptCount val="7"/>
                <c:pt idx="0">
                  <c:v>10371.333333333334</c:v>
                </c:pt>
                <c:pt idx="1">
                  <c:v>6252.9230769230771</c:v>
                </c:pt>
                <c:pt idx="2">
                  <c:v>61.375</c:v>
                </c:pt>
                <c:pt idx="3">
                  <c:v>2252.6666666666665</c:v>
                </c:pt>
                <c:pt idx="4">
                  <c:v>222</c:v>
                </c:pt>
                <c:pt idx="5">
                  <c:v>19284.333333333332</c:v>
                </c:pt>
                <c:pt idx="6" formatCode="General">
                  <c:v>3069</c:v>
                </c:pt>
              </c:numCache>
            </c:numRef>
          </c:val>
          <c:extLst>
            <c:ext xmlns:c16="http://schemas.microsoft.com/office/drawing/2014/chart" uri="{C3380CC4-5D6E-409C-BE32-E72D297353CC}">
              <c16:uniqueId val="{00000002-3A12-E143-BB7D-F835D2FD4C33}"/>
            </c:ext>
          </c:extLst>
        </c:ser>
        <c:dLbls>
          <c:showLegendKey val="0"/>
          <c:showVal val="0"/>
          <c:showCatName val="0"/>
          <c:showSerName val="0"/>
          <c:showPercent val="0"/>
          <c:showBubbleSize val="0"/>
        </c:dLbls>
        <c:gapWidth val="182"/>
        <c:axId val="1966179104"/>
        <c:axId val="325832591"/>
      </c:barChart>
      <c:catAx>
        <c:axId val="19661791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325832591"/>
        <c:crosses val="autoZero"/>
        <c:auto val="1"/>
        <c:lblAlgn val="ctr"/>
        <c:lblOffset val="100"/>
        <c:noMultiLvlLbl val="0"/>
      </c:catAx>
      <c:valAx>
        <c:axId val="32583259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966179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3</xdr:col>
      <xdr:colOff>828036</xdr:colOff>
      <xdr:row>0</xdr:row>
      <xdr:rowOff>0</xdr:rowOff>
    </xdr:from>
    <xdr:to>
      <xdr:col>9</xdr:col>
      <xdr:colOff>408583</xdr:colOff>
      <xdr:row>12</xdr:row>
      <xdr:rowOff>127531</xdr:rowOff>
    </xdr:to>
    <xdr:graphicFrame macro="">
      <xdr:nvGraphicFramePr>
        <xdr:cNvPr id="11" name="Diagram 10">
          <a:extLst>
            <a:ext uri="{FF2B5EF4-FFF2-40B4-BE49-F238E27FC236}">
              <a16:creationId xmlns:a16="http://schemas.microsoft.com/office/drawing/2014/main" id="{00000000-0008-0000-01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600074</xdr:colOff>
      <xdr:row>59</xdr:row>
      <xdr:rowOff>371474</xdr:rowOff>
    </xdr:from>
    <xdr:to>
      <xdr:col>18</xdr:col>
      <xdr:colOff>542925</xdr:colOff>
      <xdr:row>67</xdr:row>
      <xdr:rowOff>428625</xdr:rowOff>
    </xdr:to>
    <xdr:graphicFrame macro="">
      <xdr:nvGraphicFramePr>
        <xdr:cNvPr id="4" name="Diagra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96108</xdr:colOff>
      <xdr:row>15</xdr:row>
      <xdr:rowOff>178487</xdr:rowOff>
    </xdr:from>
    <xdr:to>
      <xdr:col>9</xdr:col>
      <xdr:colOff>812800</xdr:colOff>
      <xdr:row>32</xdr:row>
      <xdr:rowOff>6865</xdr:rowOff>
    </xdr:to>
    <xdr:graphicFrame macro="">
      <xdr:nvGraphicFramePr>
        <xdr:cNvPr id="2" name="Diagram 1">
          <a:extLst>
            <a:ext uri="{FF2B5EF4-FFF2-40B4-BE49-F238E27FC236}">
              <a16:creationId xmlns:a16="http://schemas.microsoft.com/office/drawing/2014/main" id="{5225C98A-ADE2-526A-D8B8-2ECFE3F61C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558239</xdr:colOff>
      <xdr:row>0</xdr:row>
      <xdr:rowOff>0</xdr:rowOff>
    </xdr:from>
    <xdr:to>
      <xdr:col>16</xdr:col>
      <xdr:colOff>683845</xdr:colOff>
      <xdr:row>17</xdr:row>
      <xdr:rowOff>27913</xdr:rowOff>
    </xdr:to>
    <xdr:graphicFrame macro="">
      <xdr:nvGraphicFramePr>
        <xdr:cNvPr id="4" name="Diagram 3">
          <a:extLst>
            <a:ext uri="{FF2B5EF4-FFF2-40B4-BE49-F238E27FC236}">
              <a16:creationId xmlns:a16="http://schemas.microsoft.com/office/drawing/2014/main" id="{E4560723-3BAA-830F-E66F-A2D385DD54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609600</xdr:colOff>
      <xdr:row>1</xdr:row>
      <xdr:rowOff>177800</xdr:rowOff>
    </xdr:from>
    <xdr:to>
      <xdr:col>10</xdr:col>
      <xdr:colOff>228600</xdr:colOff>
      <xdr:row>15</xdr:row>
      <xdr:rowOff>127000</xdr:rowOff>
    </xdr:to>
    <xdr:graphicFrame macro="">
      <xdr:nvGraphicFramePr>
        <xdr:cNvPr id="4" name="Diagram 3">
          <a:extLst>
            <a:ext uri="{FF2B5EF4-FFF2-40B4-BE49-F238E27FC236}">
              <a16:creationId xmlns:a16="http://schemas.microsoft.com/office/drawing/2014/main" id="{45649DD3-4A0B-80A1-1AF1-7FA56DBF3D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222851</xdr:colOff>
      <xdr:row>22</xdr:row>
      <xdr:rowOff>108532</xdr:rowOff>
    </xdr:from>
    <xdr:to>
      <xdr:col>27</xdr:col>
      <xdr:colOff>552173</xdr:colOff>
      <xdr:row>44</xdr:row>
      <xdr:rowOff>55217</xdr:rowOff>
    </xdr:to>
    <xdr:graphicFrame macro="">
      <xdr:nvGraphicFramePr>
        <xdr:cNvPr id="2" name="Diagram 1">
          <a:extLst>
            <a:ext uri="{FF2B5EF4-FFF2-40B4-BE49-F238E27FC236}">
              <a16:creationId xmlns:a16="http://schemas.microsoft.com/office/drawing/2014/main" id="{5B7CEE0D-906A-7165-4B36-39216E4431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24076</xdr:colOff>
      <xdr:row>0</xdr:row>
      <xdr:rowOff>0</xdr:rowOff>
    </xdr:from>
    <xdr:to>
      <xdr:col>12</xdr:col>
      <xdr:colOff>42133</xdr:colOff>
      <xdr:row>14</xdr:row>
      <xdr:rowOff>150474</xdr:rowOff>
    </xdr:to>
    <xdr:graphicFrame macro="">
      <xdr:nvGraphicFramePr>
        <xdr:cNvPr id="4" name="Diagram 3">
          <a:extLst>
            <a:ext uri="{FF2B5EF4-FFF2-40B4-BE49-F238E27FC236}">
              <a16:creationId xmlns:a16="http://schemas.microsoft.com/office/drawing/2014/main" id="{F4A6BD0A-8DB0-340C-6A77-3A69EA55D8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800100</xdr:colOff>
      <xdr:row>14</xdr:row>
      <xdr:rowOff>120650</xdr:rowOff>
    </xdr:from>
    <xdr:to>
      <xdr:col>10</xdr:col>
      <xdr:colOff>419100</xdr:colOff>
      <xdr:row>29</xdr:row>
      <xdr:rowOff>6350</xdr:rowOff>
    </xdr:to>
    <xdr:graphicFrame macro="">
      <xdr:nvGraphicFramePr>
        <xdr:cNvPr id="5" name="Diagram 4">
          <a:extLst>
            <a:ext uri="{FF2B5EF4-FFF2-40B4-BE49-F238E27FC236}">
              <a16:creationId xmlns:a16="http://schemas.microsoft.com/office/drawing/2014/main" id="{28C28F14-06C7-88C4-CF73-996488BF5A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713407</xdr:colOff>
      <xdr:row>0</xdr:row>
      <xdr:rowOff>269884</xdr:rowOff>
    </xdr:from>
    <xdr:to>
      <xdr:col>15</xdr:col>
      <xdr:colOff>318306</xdr:colOff>
      <xdr:row>14</xdr:row>
      <xdr:rowOff>42191</xdr:rowOff>
    </xdr:to>
    <xdr:graphicFrame macro="">
      <xdr:nvGraphicFramePr>
        <xdr:cNvPr id="8" name="Diagram 7">
          <a:extLst>
            <a:ext uri="{FF2B5EF4-FFF2-40B4-BE49-F238E27FC236}">
              <a16:creationId xmlns:a16="http://schemas.microsoft.com/office/drawing/2014/main" id="{228468F4-C4C5-B190-0787-448B9D836C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660400</xdr:colOff>
      <xdr:row>2</xdr:row>
      <xdr:rowOff>19050</xdr:rowOff>
    </xdr:from>
    <xdr:to>
      <xdr:col>11</xdr:col>
      <xdr:colOff>279400</xdr:colOff>
      <xdr:row>15</xdr:row>
      <xdr:rowOff>120650</xdr:rowOff>
    </xdr:to>
    <xdr:graphicFrame macro="">
      <xdr:nvGraphicFramePr>
        <xdr:cNvPr id="2" name="Diagram 1">
          <a:extLst>
            <a:ext uri="{FF2B5EF4-FFF2-40B4-BE49-F238E27FC236}">
              <a16:creationId xmlns:a16="http://schemas.microsoft.com/office/drawing/2014/main" id="{0A90CD67-9921-1A37-191E-8548E0E79E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Line Berg Oppedal" id="{383AD339-6A28-4349-B49E-7BA250A85B91}" userId="S::linebop@ntnu.no::aa8f133e-e747-46e5-9010-f8ba91955e91" providerId="AD"/>
</personList>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31" dT="2023-09-18T12:47:54.57" personId="{383AD339-6A28-4349-B49E-7BA250A85B91}" id="{AF8E8CA6-FC0E-BD49-8FCA-D42CAE67C0D7}" done="1">
    <text xml:space="preserve">Skal det være fysisk bygningsundersøkelse?
</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www.sciencedirect.com/science/article/pii/S0950061804001527?via%3Dihub" TargetMode="External"/><Relationship Id="rId18" Type="http://schemas.openxmlformats.org/officeDocument/2006/relationships/hyperlink" Target="https://www.sciencedirect.com/science/article/pii/S2352710221000711" TargetMode="External"/><Relationship Id="rId26" Type="http://schemas.openxmlformats.org/officeDocument/2006/relationships/hyperlink" Target="https://doi.org/10.1061/(ASCE)ME.1943-5479.0000785" TargetMode="External"/><Relationship Id="rId21" Type="http://schemas.openxmlformats.org/officeDocument/2006/relationships/hyperlink" Target="https://www.mdpi.com/2075-5309/8/7/93" TargetMode="External"/><Relationship Id="rId34" Type="http://schemas.openxmlformats.org/officeDocument/2006/relationships/hyperlink" Target="https://www.researchgate.net/publication/366260986_ANALYSIS_OF_BUILDING_DEFECTS_AT_RESIDENTIAL_COLLEGES_A_CASE_STUDY_AT_HIGHER_EDUCATION_FACILITIES" TargetMode="External"/><Relationship Id="rId7" Type="http://schemas.openxmlformats.org/officeDocument/2006/relationships/hyperlink" Target="https://www.emerald.com/insight/content/doi/10.1108/IJBPA-12-2021-0166/full/html" TargetMode="External"/><Relationship Id="rId12" Type="http://schemas.openxmlformats.org/officeDocument/2006/relationships/hyperlink" Target="https://ascelibrary.org/doi/10.1061/%28ASCE%29CF.1943-5509.0000413" TargetMode="External"/><Relationship Id="rId17" Type="http://schemas.openxmlformats.org/officeDocument/2006/relationships/hyperlink" Target="https://www.researchgate.net/publication/271604320_A_Study_of_Contribution_Factors_to_Building_Failures_and_Defects_in_Construction_Industry" TargetMode="External"/><Relationship Id="rId25" Type="http://schemas.openxmlformats.org/officeDocument/2006/relationships/hyperlink" Target="https://doi.org/10.3390/su10124466" TargetMode="External"/><Relationship Id="rId33" Type="http://schemas.openxmlformats.org/officeDocument/2006/relationships/hyperlink" Target="https://prod-aaudxp-cms-001-app.azurewebsites.net/media/bvkn01pi/140_nsb_camera-ready.pdf" TargetMode="External"/><Relationship Id="rId2" Type="http://schemas.openxmlformats.org/officeDocument/2006/relationships/hyperlink" Target="https://www.emerald.com/insight/content/doi/10.1108/IJBPA-11-2021-0157/full/html" TargetMode="External"/><Relationship Id="rId16" Type="http://schemas.openxmlformats.org/officeDocument/2006/relationships/hyperlink" Target="https://www.sciencedirect.com/science/article/pii/S0360132303001616" TargetMode="External"/><Relationship Id="rId20" Type="http://schemas.openxmlformats.org/officeDocument/2006/relationships/hyperlink" Target="https://www.webofscience.com/wos/woscc/full-record/WOS:000180523300006" TargetMode="External"/><Relationship Id="rId29" Type="http://schemas.openxmlformats.org/officeDocument/2006/relationships/hyperlink" Target="https://www.researchgate.net/publication/356269274_Diagnosis_and_Evaluation_of_Defects_Encountered_in_Newly_Constructed_Houses_in_Erbil_City_Kurdistan_Iraq" TargetMode="External"/><Relationship Id="rId1" Type="http://schemas.openxmlformats.org/officeDocument/2006/relationships/hyperlink" Target="https://www.scipedia.com/public/Vos_et_al_2020a" TargetMode="External"/><Relationship Id="rId6" Type="http://schemas.openxmlformats.org/officeDocument/2006/relationships/hyperlink" Target="https://ascelibrary.org/doi/10.1061/%28ASCE%290887-3828%282006%2920%3A3%28213%29" TargetMode="External"/><Relationship Id="rId11" Type="http://schemas.openxmlformats.org/officeDocument/2006/relationships/hyperlink" Target="https://ascelibrary.org/doi/10.1061/%28ASCE%29CF.1943-5509.0000520" TargetMode="External"/><Relationship Id="rId24" Type="http://schemas.openxmlformats.org/officeDocument/2006/relationships/hyperlink" Target="https://www.researchgate.net/publication/260848453_Posthandover_Housing_Defects_Sources_and_Origins" TargetMode="External"/><Relationship Id="rId32" Type="http://schemas.openxmlformats.org/officeDocument/2006/relationships/hyperlink" Target="https://www.arcom.ac.uk/-docs/proceedings/ar2013-1015-1025_Pan_Thomas.pdf" TargetMode="External"/><Relationship Id="rId37" Type="http://schemas.openxmlformats.org/officeDocument/2006/relationships/printerSettings" Target="../printerSettings/printerSettings1.bin"/><Relationship Id="rId5" Type="http://schemas.openxmlformats.org/officeDocument/2006/relationships/hyperlink" Target="https://www.scopus.com/record/display.uri?eid=2-s2.0-56249128964&amp;origin=resultslist&amp;sort=plf-f&amp;src=s&amp;sid=857c3517025a0aae8002c632ee16c628&amp;sot=b&amp;sdt=cl&amp;cluster=scosubjabbr%2C%22ENGI%22%2Ct%2C%22MATE%22%2Ct%2Bscoexactkeywords%2C%22Moisture%22%2Ct&amp;s=TITLE-ABS-KEY%28%22building+defects%22+AND+%22moisture%22%29&amp;sl=69&amp;sessionSearchId=857c3517025a0aae8002c632ee16c628" TargetMode="External"/><Relationship Id="rId15" Type="http://schemas.openxmlformats.org/officeDocument/2006/relationships/hyperlink" Target="https://www.researchgate.net/publication/305718301_Defects_at_Handover_in_Norwegian_Construction_Projects" TargetMode="External"/><Relationship Id="rId23" Type="http://schemas.openxmlformats.org/officeDocument/2006/relationships/hyperlink" Target="https://doi.org/10.1080/09613218.2015.1039284" TargetMode="External"/><Relationship Id="rId28" Type="http://schemas.openxmlformats.org/officeDocument/2006/relationships/hyperlink" Target="https://doi.org/10.1108/ECAM-03-2021-0232" TargetMode="External"/><Relationship Id="rId36" Type="http://schemas.openxmlformats.org/officeDocument/2006/relationships/hyperlink" Target="%0a%20%20%20%20/journal/applsci/special_issues/Implementation_Diagnostics_Construction_Objects%0a" TargetMode="External"/><Relationship Id="rId10" Type="http://schemas.openxmlformats.org/officeDocument/2006/relationships/hyperlink" Target="https://anzasca.net/wp-content/uploads/2021/03/52-Framework-for-building-defects-and-their-identification-technologies-case-studies-of-domestic-buildings-in-Melbourne-Australia.pdf" TargetMode="External"/><Relationship Id="rId19" Type="http://schemas.openxmlformats.org/officeDocument/2006/relationships/hyperlink" Target="https://tuengr.com/V12A/12A11J.pdf" TargetMode="External"/><Relationship Id="rId31" Type="http://schemas.openxmlformats.org/officeDocument/2006/relationships/hyperlink" Target="https://doi.org/10.1108/IJBPA-09-2018-0077" TargetMode="External"/><Relationship Id="rId4" Type="http://schemas.openxmlformats.org/officeDocument/2006/relationships/hyperlink" Target="https://www.sciencedirect.com/science/article/pii/S0360132309001036?via%3Dihub" TargetMode="External"/><Relationship Id="rId9" Type="http://schemas.openxmlformats.org/officeDocument/2006/relationships/hyperlink" Target="https://ascelibrary.org/doi/full/10.1061/%28ASCE%29CF.1943-5509.0001404" TargetMode="External"/><Relationship Id="rId14" Type="http://schemas.openxmlformats.org/officeDocument/2006/relationships/hyperlink" Target="https://www.sciencedirect.com/science/article/pii/S2405844023022594" TargetMode="External"/><Relationship Id="rId22" Type="http://schemas.openxmlformats.org/officeDocument/2006/relationships/hyperlink" Target="https://ascelibrary.org/doi/10.1061/%28ASCE%29CO.1943-7862.0000603" TargetMode="External"/><Relationship Id="rId27" Type="http://schemas.openxmlformats.org/officeDocument/2006/relationships/hyperlink" Target="https://doi.org/10.3390/app10176123" TargetMode="External"/><Relationship Id="rId30" Type="http://schemas.openxmlformats.org/officeDocument/2006/relationships/hyperlink" Target="https://www.researchgate.net/publication/304631106_Design_and_Construction_Defects_Influencing_Residential_Building_Maintenance_in_Nigeria" TargetMode="External"/><Relationship Id="rId35" Type="http://schemas.openxmlformats.org/officeDocument/2006/relationships/hyperlink" Target="https://www.researchgate.net/publication/260847330_Influence_of_Building_Type_on_Post-Handover_Defects_in_Housing" TargetMode="External"/><Relationship Id="rId8" Type="http://schemas.openxmlformats.org/officeDocument/2006/relationships/hyperlink" Target="https://link.springer.com/chapter/10.1007/978-981-33-6560-5_21" TargetMode="External"/><Relationship Id="rId3" Type="http://schemas.openxmlformats.org/officeDocument/2006/relationships/hyperlink" Target="https://www.mdpi.com/2075-5309/6/2/24"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sciencedirect.com/science/article/pii/S2090447921003968" TargetMode="External"/><Relationship Id="rId18" Type="http://schemas.openxmlformats.org/officeDocument/2006/relationships/hyperlink" Target="https://www.sciencedirect.com/science/article/pii/S2352710220301406" TargetMode="External"/><Relationship Id="rId26" Type="http://schemas.openxmlformats.org/officeDocument/2006/relationships/hyperlink" Target="https://www.tandfonline.com/doi/full/10.1080/09613218.2014.922266" TargetMode="External"/><Relationship Id="rId3" Type="http://schemas.openxmlformats.org/officeDocument/2006/relationships/hyperlink" Target="https://www.scopus.com/record/display.uri?eid=2-s2.0-84891671093&amp;origin=resultslist&amp;sort=plf-f&amp;src=s&amp;sid=4943c3f2bccab3fb9867888892d03479&amp;sot=b&amp;sdt=b&amp;cluster=scosubjabbr%2C%22ENGI%22%2Ct%2C%22MATE%22%2Ct%2C%22BUSI%22%2Ct&amp;s=TITLE-ABS-KEY%28%22building+defects%22+AND+%22water%22%29&amp;sl=48&amp;sessionSearchId=4943c3f2bccab3fb9867888892d03479" TargetMode="External"/><Relationship Id="rId21" Type="http://schemas.openxmlformats.org/officeDocument/2006/relationships/hyperlink" Target="https://www.webofscience.com/wos/woscc/full-record/WOS:000400194500012" TargetMode="External"/><Relationship Id="rId34" Type="http://schemas.openxmlformats.org/officeDocument/2006/relationships/vmlDrawing" Target="../drawings/vmlDrawing1.vml"/><Relationship Id="rId7" Type="http://schemas.openxmlformats.org/officeDocument/2006/relationships/hyperlink" Target="https://www.sciencedirect.com/science/article/pii/S1877042815000269" TargetMode="External"/><Relationship Id="rId12" Type="http://schemas.openxmlformats.org/officeDocument/2006/relationships/hyperlink" Target="https://www.sciencedirect.com/science/article/pii/S036013232100250X" TargetMode="External"/><Relationship Id="rId17" Type="http://schemas.openxmlformats.org/officeDocument/2006/relationships/hyperlink" Target="https://www.sciencedirect.com/science/article/pii/S0360132320306168" TargetMode="External"/><Relationship Id="rId25" Type="http://schemas.openxmlformats.org/officeDocument/2006/relationships/hyperlink" Target="https://iopscience.iop.org/article/10.1088/1755-1315/588/4/042053" TargetMode="External"/><Relationship Id="rId33" Type="http://schemas.openxmlformats.org/officeDocument/2006/relationships/hyperlink" Target="https://ntnuopen.ntnu.no/ntnu-xmlui/handle/11250/231669" TargetMode="External"/><Relationship Id="rId2" Type="http://schemas.openxmlformats.org/officeDocument/2006/relationships/hyperlink" Target="https://www.scopus.com/record/display.uri?eid=2-s2.0-85025592060&amp;origin=resultslist&amp;sort=plf-f&amp;src=s&amp;sid=4943c3f2bccab3fb9867888892d03479&amp;sot=b&amp;sdt=b&amp;cluster=scosubjabbr%2C%22ENGI%22%2Ct%2C%22MATE%22%2Ct%2C%22BUSI%22%2Ct&amp;s=TITLE-ABS-KEY%28%22building+defects%22+AND+%22water%22%29&amp;sl=48&amp;sessionSearchId=4943c3f2bccab3fb9867888892d03479" TargetMode="External"/><Relationship Id="rId16" Type="http://schemas.openxmlformats.org/officeDocument/2006/relationships/hyperlink" Target="https://www.webofscience.com/wos/woscc/full-record/WOS:000431839900043" TargetMode="External"/><Relationship Id="rId20" Type="http://schemas.openxmlformats.org/officeDocument/2006/relationships/hyperlink" Target="https://www.sciencedirect.com/science/article/pii/S2352710221000723" TargetMode="External"/><Relationship Id="rId29" Type="http://schemas.openxmlformats.org/officeDocument/2006/relationships/hyperlink" Target="https://www.researchgate.net/profile/Norhayati-Ab-Manaf/publication/332413690_UMTAS2016_Proceeding_IMPAK_PROGRAM_PEMBANGUNAN_PENDIDIKAN_TERHADAP_KESEJAHTERAAN_HIDUP_KOMUNITI_ORANG_ASLI_DI_NEGERI_TERENGGANU/links/5cb422f1a6fdcc1d4995a372/UMTAS2016-Proceeding-IMPAK-PROGRAM-PEMBANGUNAN-PENDIDIKAN-TERHADAP-KESEJAHTERAAN-HIDUP-KOMUNITI-ORANG-ASLI-DI-NEGERI-TERENGGANU.pdf" TargetMode="External"/><Relationship Id="rId1" Type="http://schemas.openxmlformats.org/officeDocument/2006/relationships/hyperlink" Target="https://www.scopus.com/record/display.uri?eid=2-s2.0-85102047741&amp;origin=resultslist&amp;sort=plf-f&amp;src=s&amp;sid=4943c3f2bccab3fb9867888892d03479&amp;sot=b&amp;sdt=b&amp;cluster=scosubjabbr%2C%22ENGI%22%2Ct%2C%22MATE%22%2Ct%2C%22BUSI%22%2Ct&amp;s=TITLE-ABS-KEY%28%22building+defects%22+AND+%22water%22%29&amp;sl=48&amp;sessionSearchId=4943c3f2bccab3fb9867888892d03479" TargetMode="External"/><Relationship Id="rId6" Type="http://schemas.openxmlformats.org/officeDocument/2006/relationships/hyperlink" Target="https://www.scopus.com/record/display.uri?eid=2-s2.0-27844600577&amp;origin=resultslist&amp;sort=plf-f&amp;src=s&amp;sid=4943c3f2bccab3fb9867888892d03479&amp;sot=b&amp;sdt=b&amp;cluster=scosubjabbr%2C%22ENGI%22%2Ct%2C%22MATE%22%2Ct%2C%22BUSI%22%2Ct&amp;s=TITLE-ABS-KEY%28%22building+defects%22+AND+%22water%22%29&amp;sl=48&amp;sessionSearchId=4943c3f2bccab3fb9867888892d03479" TargetMode="External"/><Relationship Id="rId11" Type="http://schemas.openxmlformats.org/officeDocument/2006/relationships/hyperlink" Target="https://www.webofscience.com/wos/woscc/full-record/WOS:000431839900015" TargetMode="External"/><Relationship Id="rId24" Type="http://schemas.openxmlformats.org/officeDocument/2006/relationships/hyperlink" Target="https://www.webofscience.com/wos/woscc/full-record/WOS:000400194500013" TargetMode="External"/><Relationship Id="rId32" Type="http://schemas.openxmlformats.org/officeDocument/2006/relationships/hyperlink" Target="https://www.sciencedirect.com/science/article/pii/S1350630717312128" TargetMode="External"/><Relationship Id="rId5" Type="http://schemas.openxmlformats.org/officeDocument/2006/relationships/hyperlink" Target="https://www.scopus.com/record/display.uri?eid=2-s2.0-84855700458&amp;origin=resultslist&amp;sort=plf-f&amp;src=s&amp;sid=4943c3f2bccab3fb9867888892d03479&amp;sot=b&amp;sdt=b&amp;cluster=scosubjabbr%2C%22ENGI%22%2Ct%2C%22MATE%22%2Ct%2C%22BUSI%22%2Ct&amp;s=TITLE-ABS-KEY%28%22building+defects%22+AND+%22water%22%29&amp;sl=48&amp;sessionSearchId=4943c3f2bccab3fb9867888892d03479" TargetMode="External"/><Relationship Id="rId15" Type="http://schemas.openxmlformats.org/officeDocument/2006/relationships/hyperlink" Target="https://www.sciencedirect.com/science/article/pii/S1350630717312128" TargetMode="External"/><Relationship Id="rId23" Type="http://schemas.openxmlformats.org/officeDocument/2006/relationships/hyperlink" Target="https://www.webofscience.com/wos/woscc/full-record/WOS:000400194500024" TargetMode="External"/><Relationship Id="rId28" Type="http://schemas.openxmlformats.org/officeDocument/2006/relationships/hyperlink" Target="https://doi.org/10.1061/(ASCE)CF.1943-5509.0001727" TargetMode="External"/><Relationship Id="rId36" Type="http://schemas.microsoft.com/office/2017/10/relationships/threadedComment" Target="../threadedComments/threadedComment1.xml"/><Relationship Id="rId10" Type="http://schemas.openxmlformats.org/officeDocument/2006/relationships/hyperlink" Target="https://www.sciencedirect.com/science/article/pii/S2352710221001741" TargetMode="External"/><Relationship Id="rId19" Type="http://schemas.openxmlformats.org/officeDocument/2006/relationships/hyperlink" Target="https://www.sciencedirect.com/science/article/pii/S2352710221013486" TargetMode="External"/><Relationship Id="rId31" Type="http://schemas.openxmlformats.org/officeDocument/2006/relationships/hyperlink" Target="https://www.sciencedirect.com/science/article/pii/S0360132320309422" TargetMode="External"/><Relationship Id="rId4" Type="http://schemas.openxmlformats.org/officeDocument/2006/relationships/hyperlink" Target="https://www.scopus.com/record/display.uri?eid=2-s2.0-84873148394&amp;origin=resultslist&amp;sort=plf-f&amp;src=s&amp;sid=4943c3f2bccab3fb9867888892d03479&amp;sot=b&amp;sdt=b&amp;cluster=scosubjabbr%2C%22ENGI%22%2Ct%2C%22MATE%22%2Ct%2C%22BUSI%22%2Ct&amp;s=TITLE-ABS-KEY%28%22building+defects%22+AND+%22water%22%29&amp;sl=48&amp;sessionSearchId=4943c3f2bccab3fb9867888892d03479" TargetMode="External"/><Relationship Id="rId9" Type="http://schemas.openxmlformats.org/officeDocument/2006/relationships/hyperlink" Target="https://www.sciencedirect.com/science/article/abs/pii/B9780080378848500482" TargetMode="External"/><Relationship Id="rId14" Type="http://schemas.openxmlformats.org/officeDocument/2006/relationships/hyperlink" Target="https://www.sciencedirect.com/science/article/pii/S0360132320309422" TargetMode="External"/><Relationship Id="rId22" Type="http://schemas.openxmlformats.org/officeDocument/2006/relationships/hyperlink" Target="https://www.webofscience.com/wos/woscc/full-record/WOS:000902502000001" TargetMode="External"/><Relationship Id="rId27" Type="http://schemas.openxmlformats.org/officeDocument/2006/relationships/hyperlink" Target="https://doi.org/10.1080/15623599.2020.1860636" TargetMode="External"/><Relationship Id="rId30" Type="http://schemas.openxmlformats.org/officeDocument/2006/relationships/hyperlink" Target="https://www.sciencedirect.com/science/article/pii/S2090447921003968" TargetMode="External"/><Relationship Id="rId35" Type="http://schemas.openxmlformats.org/officeDocument/2006/relationships/comments" Target="../comments1.xml"/><Relationship Id="rId8" Type="http://schemas.openxmlformats.org/officeDocument/2006/relationships/hyperlink" Target="https://www.sciencedirect.com/science/article/pii/S1876610217348452"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3"/>
  <sheetViews>
    <sheetView zoomScale="75" zoomScaleNormal="60" workbookViewId="0">
      <pane ySplit="1" topLeftCell="A2" activePane="bottomLeft" state="frozen"/>
      <selection pane="bottomLeft" activeCell="Q34" sqref="Q34"/>
    </sheetView>
  </sheetViews>
  <sheetFormatPr baseColWidth="10" defaultColWidth="11.5" defaultRowHeight="15" x14ac:dyDescent="0.2"/>
  <cols>
    <col min="1" max="1" width="14.83203125" style="62" customWidth="1"/>
    <col min="2" max="2" width="10.6640625" style="62" customWidth="1"/>
    <col min="3" max="3" width="25.1640625" style="62" customWidth="1"/>
    <col min="4" max="4" width="21" style="2" customWidth="1"/>
    <col min="5" max="5" width="9.83203125" style="62" customWidth="1"/>
    <col min="6" max="6" width="11.5" style="62" customWidth="1"/>
    <col min="7" max="7" width="16.1640625" style="98" customWidth="1"/>
    <col min="8" max="8" width="58.5" style="62" customWidth="1"/>
    <col min="9" max="9" width="11" style="96" customWidth="1"/>
    <col min="10" max="10" width="14.83203125" style="98" customWidth="1"/>
    <col min="11" max="11" width="12.6640625" style="96" customWidth="1"/>
    <col min="12" max="12" width="16.33203125" style="96" customWidth="1"/>
    <col min="13" max="13" width="13.33203125" style="106" customWidth="1"/>
    <col min="14" max="14" width="16.33203125" style="96" customWidth="1"/>
    <col min="15" max="15" width="14.5" style="96" customWidth="1"/>
    <col min="16" max="16" width="19.33203125" style="62" customWidth="1"/>
    <col min="17" max="17" width="43.1640625" style="62" customWidth="1"/>
    <col min="18" max="18" width="16.33203125" style="2" customWidth="1"/>
    <col min="19" max="16384" width="11.5" style="2"/>
  </cols>
  <sheetData>
    <row r="1" spans="1:28" ht="48" x14ac:dyDescent="0.2">
      <c r="A1" s="16" t="s">
        <v>26</v>
      </c>
      <c r="B1" s="20" t="s">
        <v>27</v>
      </c>
      <c r="C1" s="16" t="s">
        <v>28</v>
      </c>
      <c r="D1" s="16" t="s">
        <v>29</v>
      </c>
      <c r="E1" s="16" t="s">
        <v>30</v>
      </c>
      <c r="F1" s="39" t="s">
        <v>177</v>
      </c>
      <c r="G1" s="20" t="s">
        <v>172</v>
      </c>
      <c r="H1" s="16" t="s">
        <v>23</v>
      </c>
      <c r="I1" s="20" t="s">
        <v>24</v>
      </c>
      <c r="J1" s="20" t="s">
        <v>266</v>
      </c>
      <c r="K1" s="20" t="s">
        <v>245</v>
      </c>
      <c r="L1" s="20" t="s">
        <v>315</v>
      </c>
      <c r="M1" s="102" t="s">
        <v>303</v>
      </c>
      <c r="N1" s="20" t="s">
        <v>349</v>
      </c>
      <c r="O1" s="20" t="s">
        <v>306</v>
      </c>
      <c r="P1" s="16" t="s">
        <v>123</v>
      </c>
      <c r="Q1" s="16" t="s">
        <v>368</v>
      </c>
      <c r="R1" s="16" t="s">
        <v>267</v>
      </c>
      <c r="S1" s="90" t="s">
        <v>268</v>
      </c>
      <c r="T1" s="90" t="s">
        <v>308</v>
      </c>
    </row>
    <row r="2" spans="1:28" ht="360" customHeight="1" x14ac:dyDescent="0.2">
      <c r="A2" s="17" t="s">
        <v>36</v>
      </c>
      <c r="B2" s="21">
        <v>2020</v>
      </c>
      <c r="C2" s="23" t="s">
        <v>127</v>
      </c>
      <c r="D2" s="21" t="s">
        <v>0</v>
      </c>
      <c r="E2" s="21" t="s">
        <v>128</v>
      </c>
      <c r="F2" s="21" t="s">
        <v>374</v>
      </c>
      <c r="G2" s="94" t="s">
        <v>113</v>
      </c>
      <c r="H2" s="11" t="s">
        <v>409</v>
      </c>
      <c r="I2" s="94">
        <v>1</v>
      </c>
      <c r="J2" s="94" t="s">
        <v>182</v>
      </c>
      <c r="K2" s="94" t="s">
        <v>182</v>
      </c>
      <c r="L2" s="94" t="s">
        <v>182</v>
      </c>
      <c r="M2" s="103" t="s">
        <v>307</v>
      </c>
      <c r="N2" s="94" t="s">
        <v>356</v>
      </c>
      <c r="O2" s="95">
        <v>13068</v>
      </c>
      <c r="P2" s="21" t="s">
        <v>296</v>
      </c>
      <c r="Q2" s="21" t="s">
        <v>369</v>
      </c>
      <c r="R2" s="21" t="s">
        <v>304</v>
      </c>
      <c r="S2" s="108" t="s">
        <v>305</v>
      </c>
      <c r="T2" s="21" t="s">
        <v>309</v>
      </c>
    </row>
    <row r="3" spans="1:28" ht="335" x14ac:dyDescent="0.2">
      <c r="A3" s="17" t="s">
        <v>37</v>
      </c>
      <c r="B3" s="21">
        <v>2022</v>
      </c>
      <c r="C3" s="23" t="s">
        <v>60</v>
      </c>
      <c r="D3" s="21" t="s">
        <v>89</v>
      </c>
      <c r="E3" s="21" t="s">
        <v>128</v>
      </c>
      <c r="F3" s="21" t="s">
        <v>374</v>
      </c>
      <c r="G3" s="94" t="s">
        <v>113</v>
      </c>
      <c r="H3" s="21" t="s">
        <v>410</v>
      </c>
      <c r="I3" s="94">
        <v>2</v>
      </c>
      <c r="J3" s="94" t="s">
        <v>182</v>
      </c>
      <c r="K3" s="94" t="s">
        <v>182</v>
      </c>
      <c r="L3" s="94" t="s">
        <v>182</v>
      </c>
      <c r="M3" s="103" t="s">
        <v>307</v>
      </c>
      <c r="N3" s="94" t="s">
        <v>350</v>
      </c>
      <c r="O3" s="95">
        <v>9918</v>
      </c>
      <c r="P3" s="21" t="s">
        <v>296</v>
      </c>
      <c r="Q3" s="21" t="s">
        <v>359</v>
      </c>
      <c r="R3" s="21" t="s">
        <v>107</v>
      </c>
      <c r="S3" s="108" t="s">
        <v>305</v>
      </c>
      <c r="T3" s="21" t="s">
        <v>309</v>
      </c>
    </row>
    <row r="4" spans="1:28" ht="240" x14ac:dyDescent="0.2">
      <c r="A4" s="52" t="s">
        <v>198</v>
      </c>
      <c r="B4" s="53">
        <v>2021</v>
      </c>
      <c r="C4" s="23" t="s">
        <v>212</v>
      </c>
      <c r="D4" s="21" t="s">
        <v>254</v>
      </c>
      <c r="E4" s="53" t="s">
        <v>1</v>
      </c>
      <c r="F4" s="21" t="s">
        <v>174</v>
      </c>
      <c r="G4" s="94" t="s">
        <v>182</v>
      </c>
      <c r="H4" s="21" t="s">
        <v>406</v>
      </c>
      <c r="I4" s="95">
        <v>13</v>
      </c>
      <c r="J4" s="94" t="s">
        <v>271</v>
      </c>
      <c r="K4" s="95" t="s">
        <v>182</v>
      </c>
      <c r="L4" s="95" t="s">
        <v>182</v>
      </c>
      <c r="M4" s="104" t="s">
        <v>307</v>
      </c>
      <c r="N4" s="95" t="s">
        <v>356</v>
      </c>
      <c r="O4" s="110">
        <v>8128</v>
      </c>
      <c r="P4" s="21" t="s">
        <v>296</v>
      </c>
      <c r="Q4" s="25" t="s">
        <v>307</v>
      </c>
      <c r="R4" s="21" t="s">
        <v>107</v>
      </c>
      <c r="S4" s="109" t="s">
        <v>310</v>
      </c>
      <c r="T4" s="21" t="s">
        <v>336</v>
      </c>
    </row>
    <row r="5" spans="1:28" ht="350" x14ac:dyDescent="0.2">
      <c r="A5" s="46" t="s">
        <v>38</v>
      </c>
      <c r="B5" s="21">
        <v>2016</v>
      </c>
      <c r="C5" s="23" t="s">
        <v>61</v>
      </c>
      <c r="D5" s="21" t="s">
        <v>255</v>
      </c>
      <c r="E5" s="21" t="s">
        <v>125</v>
      </c>
      <c r="F5" s="21" t="s">
        <v>136</v>
      </c>
      <c r="G5" s="94" t="s">
        <v>113</v>
      </c>
      <c r="H5" s="21" t="s">
        <v>397</v>
      </c>
      <c r="I5" s="94">
        <v>26</v>
      </c>
      <c r="J5" s="94"/>
      <c r="K5" s="94">
        <v>2423</v>
      </c>
      <c r="L5" s="94" t="s">
        <v>352</v>
      </c>
      <c r="M5" s="103" t="s">
        <v>351</v>
      </c>
      <c r="N5" s="94" t="s">
        <v>356</v>
      </c>
      <c r="O5" s="94">
        <v>2423</v>
      </c>
      <c r="P5" s="25" t="s">
        <v>297</v>
      </c>
      <c r="Q5" s="21" t="s">
        <v>371</v>
      </c>
      <c r="R5" s="21" t="s">
        <v>276</v>
      </c>
      <c r="S5" s="108" t="s">
        <v>311</v>
      </c>
      <c r="T5" s="21" t="s">
        <v>336</v>
      </c>
    </row>
    <row r="6" spans="1:28" ht="224" x14ac:dyDescent="0.2">
      <c r="A6" s="46" t="s">
        <v>39</v>
      </c>
      <c r="B6" s="21">
        <v>2009</v>
      </c>
      <c r="C6" s="23" t="s">
        <v>62</v>
      </c>
      <c r="D6" s="21" t="s">
        <v>0</v>
      </c>
      <c r="E6" s="21" t="s">
        <v>125</v>
      </c>
      <c r="F6" s="21" t="s">
        <v>138</v>
      </c>
      <c r="G6" s="94" t="s">
        <v>113</v>
      </c>
      <c r="H6" s="21" t="s">
        <v>375</v>
      </c>
      <c r="I6" s="94">
        <v>23</v>
      </c>
      <c r="J6" s="94" t="s">
        <v>269</v>
      </c>
      <c r="K6" s="94">
        <v>61</v>
      </c>
      <c r="L6" s="94" t="s">
        <v>352</v>
      </c>
      <c r="M6" s="103" t="s">
        <v>344</v>
      </c>
      <c r="N6" s="94" t="s">
        <v>356</v>
      </c>
      <c r="O6" s="94">
        <v>302</v>
      </c>
      <c r="P6" s="25" t="s">
        <v>297</v>
      </c>
      <c r="Q6" s="21" t="s">
        <v>312</v>
      </c>
      <c r="R6" s="21" t="s">
        <v>276</v>
      </c>
      <c r="S6" s="108" t="s">
        <v>357</v>
      </c>
      <c r="T6" s="21" t="s">
        <v>336</v>
      </c>
      <c r="U6" s="66"/>
      <c r="V6" s="66"/>
      <c r="W6" s="66"/>
      <c r="X6" s="66"/>
      <c r="Y6" s="66"/>
      <c r="Z6" s="66"/>
      <c r="AA6" s="66"/>
      <c r="AB6" s="66"/>
    </row>
    <row r="7" spans="1:28" ht="288" x14ac:dyDescent="0.2">
      <c r="A7" s="55" t="s">
        <v>39</v>
      </c>
      <c r="B7" s="25">
        <v>2018</v>
      </c>
      <c r="C7" s="23" t="s">
        <v>179</v>
      </c>
      <c r="D7" s="21" t="s">
        <v>255</v>
      </c>
      <c r="E7" s="25" t="s">
        <v>125</v>
      </c>
      <c r="F7" s="21" t="s">
        <v>142</v>
      </c>
      <c r="G7" s="94" t="s">
        <v>182</v>
      </c>
      <c r="H7" s="21" t="s">
        <v>377</v>
      </c>
      <c r="I7" s="95">
        <v>47</v>
      </c>
      <c r="J7" s="94" t="s">
        <v>270</v>
      </c>
      <c r="K7" s="95">
        <v>61</v>
      </c>
      <c r="L7" s="95" t="s">
        <v>182</v>
      </c>
      <c r="M7" s="104" t="s">
        <v>307</v>
      </c>
      <c r="N7" s="95" t="s">
        <v>356</v>
      </c>
      <c r="O7" s="95">
        <v>150</v>
      </c>
      <c r="P7" s="25" t="s">
        <v>297</v>
      </c>
      <c r="Q7" s="21" t="s">
        <v>313</v>
      </c>
      <c r="R7" s="21" t="s">
        <v>276</v>
      </c>
      <c r="S7" s="109" t="s">
        <v>314</v>
      </c>
      <c r="T7" s="21" t="s">
        <v>336</v>
      </c>
    </row>
    <row r="8" spans="1:28" ht="240" x14ac:dyDescent="0.2">
      <c r="A8" s="46" t="s">
        <v>40</v>
      </c>
      <c r="B8" s="21">
        <v>2006</v>
      </c>
      <c r="C8" s="23" t="s">
        <v>63</v>
      </c>
      <c r="D8" s="21" t="s">
        <v>87</v>
      </c>
      <c r="E8" s="21" t="s">
        <v>125</v>
      </c>
      <c r="F8" s="21" t="s">
        <v>136</v>
      </c>
      <c r="G8" s="94" t="s">
        <v>113</v>
      </c>
      <c r="H8" s="21" t="s">
        <v>398</v>
      </c>
      <c r="I8" s="94">
        <v>15</v>
      </c>
      <c r="J8" s="94" t="s">
        <v>182</v>
      </c>
      <c r="K8" s="94" t="s">
        <v>182</v>
      </c>
      <c r="L8" s="94" t="s">
        <v>352</v>
      </c>
      <c r="M8" s="103" t="s">
        <v>344</v>
      </c>
      <c r="N8" s="94" t="s">
        <v>350</v>
      </c>
      <c r="O8" s="94">
        <v>2423</v>
      </c>
      <c r="P8" s="25" t="s">
        <v>297</v>
      </c>
      <c r="Q8" s="21" t="s">
        <v>316</v>
      </c>
      <c r="R8" s="21" t="s">
        <v>276</v>
      </c>
      <c r="S8" s="108" t="s">
        <v>311</v>
      </c>
      <c r="T8" s="21" t="s">
        <v>336</v>
      </c>
    </row>
    <row r="9" spans="1:28" s="3" customFormat="1" ht="192" x14ac:dyDescent="0.2">
      <c r="A9" s="18" t="s">
        <v>57</v>
      </c>
      <c r="B9" s="21">
        <v>2004</v>
      </c>
      <c r="C9" s="23" t="s">
        <v>84</v>
      </c>
      <c r="D9" s="21" t="s">
        <v>0</v>
      </c>
      <c r="E9" s="21" t="s">
        <v>1</v>
      </c>
      <c r="F9" s="21" t="s">
        <v>142</v>
      </c>
      <c r="G9" s="94" t="s">
        <v>182</v>
      </c>
      <c r="H9" s="21" t="s">
        <v>396</v>
      </c>
      <c r="I9" s="94">
        <v>86</v>
      </c>
      <c r="J9" s="94" t="s">
        <v>271</v>
      </c>
      <c r="K9" s="94" t="s">
        <v>182</v>
      </c>
      <c r="L9" s="94" t="s">
        <v>182</v>
      </c>
      <c r="M9" s="103" t="s">
        <v>345</v>
      </c>
      <c r="N9" s="94"/>
      <c r="O9" s="94">
        <v>42753</v>
      </c>
      <c r="P9" s="25" t="s">
        <v>297</v>
      </c>
      <c r="Q9" s="21" t="s">
        <v>317</v>
      </c>
      <c r="R9" s="21" t="s">
        <v>318</v>
      </c>
      <c r="S9" s="108"/>
      <c r="T9" s="21" t="s">
        <v>336</v>
      </c>
    </row>
    <row r="10" spans="1:28" ht="126" customHeight="1" x14ac:dyDescent="0.2">
      <c r="A10" s="18" t="s">
        <v>223</v>
      </c>
      <c r="B10" s="21">
        <v>2020</v>
      </c>
      <c r="C10" s="23" t="s">
        <v>69</v>
      </c>
      <c r="D10" s="21" t="s">
        <v>255</v>
      </c>
      <c r="E10" s="21" t="s">
        <v>1</v>
      </c>
      <c r="F10" s="21" t="s">
        <v>174</v>
      </c>
      <c r="G10" s="94" t="s">
        <v>122</v>
      </c>
      <c r="H10" s="21" t="s">
        <v>407</v>
      </c>
      <c r="I10" s="94">
        <v>2</v>
      </c>
      <c r="J10" s="94"/>
      <c r="K10" s="94">
        <v>5</v>
      </c>
      <c r="L10" s="94"/>
      <c r="M10" s="103" t="s">
        <v>307</v>
      </c>
      <c r="N10" s="94" t="s">
        <v>350</v>
      </c>
      <c r="O10" s="94"/>
      <c r="P10" s="25" t="s">
        <v>297</v>
      </c>
      <c r="Q10" s="21" t="s">
        <v>319</v>
      </c>
      <c r="R10" s="21"/>
      <c r="S10" s="108"/>
      <c r="T10" s="21" t="s">
        <v>336</v>
      </c>
    </row>
    <row r="11" spans="1:28" ht="160" x14ac:dyDescent="0.2">
      <c r="A11" s="18" t="s">
        <v>192</v>
      </c>
      <c r="B11" s="53">
        <v>2018</v>
      </c>
      <c r="C11" s="54" t="s">
        <v>209</v>
      </c>
      <c r="D11" s="21" t="s">
        <v>243</v>
      </c>
      <c r="E11" s="53" t="s">
        <v>129</v>
      </c>
      <c r="F11" s="21" t="s">
        <v>142</v>
      </c>
      <c r="G11" s="94" t="s">
        <v>287</v>
      </c>
      <c r="H11" s="21" t="s">
        <v>388</v>
      </c>
      <c r="I11" s="95">
        <v>29</v>
      </c>
      <c r="J11" s="94" t="s">
        <v>271</v>
      </c>
      <c r="K11" s="95">
        <v>48</v>
      </c>
      <c r="L11" s="95"/>
      <c r="M11" s="103" t="s">
        <v>345</v>
      </c>
      <c r="N11" s="95" t="s">
        <v>350</v>
      </c>
      <c r="O11" s="110">
        <v>7554</v>
      </c>
      <c r="P11" s="25" t="s">
        <v>297</v>
      </c>
      <c r="Q11" s="25" t="s">
        <v>321</v>
      </c>
      <c r="R11" s="21" t="s">
        <v>323</v>
      </c>
      <c r="S11" s="21" t="s">
        <v>320</v>
      </c>
      <c r="T11" s="109" t="s">
        <v>295</v>
      </c>
    </row>
    <row r="12" spans="1:28" ht="96" x14ac:dyDescent="0.2">
      <c r="A12" s="18" t="s">
        <v>192</v>
      </c>
      <c r="B12" s="53">
        <v>2020</v>
      </c>
      <c r="C12" s="54" t="s">
        <v>210</v>
      </c>
      <c r="D12" s="21" t="s">
        <v>244</v>
      </c>
      <c r="E12" s="53" t="s">
        <v>129</v>
      </c>
      <c r="F12" s="25" t="s">
        <v>143</v>
      </c>
      <c r="G12" s="94" t="s">
        <v>288</v>
      </c>
      <c r="H12" s="21" t="s">
        <v>389</v>
      </c>
      <c r="I12" s="95">
        <v>9</v>
      </c>
      <c r="J12" s="94" t="s">
        <v>182</v>
      </c>
      <c r="K12" s="95"/>
      <c r="L12" s="95"/>
      <c r="M12" s="103" t="s">
        <v>345</v>
      </c>
      <c r="N12" s="94" t="s">
        <v>350</v>
      </c>
      <c r="O12" s="110">
        <v>16701</v>
      </c>
      <c r="P12" s="25" t="s">
        <v>297</v>
      </c>
      <c r="Q12" s="25" t="s">
        <v>321</v>
      </c>
      <c r="R12" s="21" t="s">
        <v>323</v>
      </c>
      <c r="S12" s="21" t="s">
        <v>320</v>
      </c>
      <c r="T12" s="109" t="s">
        <v>322</v>
      </c>
    </row>
    <row r="13" spans="1:28" ht="152" customHeight="1" x14ac:dyDescent="0.2">
      <c r="A13" s="18" t="s">
        <v>44</v>
      </c>
      <c r="B13" s="21">
        <v>2020</v>
      </c>
      <c r="C13" s="42" t="s">
        <v>68</v>
      </c>
      <c r="D13" s="21" t="s">
        <v>88</v>
      </c>
      <c r="E13" s="21" t="s">
        <v>129</v>
      </c>
      <c r="F13" s="21" t="s">
        <v>374</v>
      </c>
      <c r="G13" s="94" t="s">
        <v>118</v>
      </c>
      <c r="H13" s="21" t="s">
        <v>390</v>
      </c>
      <c r="I13" s="94">
        <v>1</v>
      </c>
      <c r="J13" s="94" t="s">
        <v>271</v>
      </c>
      <c r="K13" s="94">
        <v>48</v>
      </c>
      <c r="L13" s="94"/>
      <c r="M13" s="103" t="s">
        <v>345</v>
      </c>
      <c r="N13" s="94" t="s">
        <v>350</v>
      </c>
      <c r="O13" s="94">
        <v>6087</v>
      </c>
      <c r="P13" s="25" t="s">
        <v>297</v>
      </c>
      <c r="Q13" s="25" t="s">
        <v>321</v>
      </c>
      <c r="R13" s="21" t="s">
        <v>323</v>
      </c>
      <c r="S13" s="21" t="s">
        <v>320</v>
      </c>
      <c r="T13" s="108" t="s">
        <v>294</v>
      </c>
    </row>
    <row r="14" spans="1:28" ht="290" customHeight="1" x14ac:dyDescent="0.2">
      <c r="A14" s="56" t="s">
        <v>196</v>
      </c>
      <c r="B14" s="53">
        <v>2020</v>
      </c>
      <c r="C14" s="23" t="s">
        <v>211</v>
      </c>
      <c r="D14" s="21" t="s">
        <v>256</v>
      </c>
      <c r="E14" s="53" t="s">
        <v>197</v>
      </c>
      <c r="F14" s="25" t="s">
        <v>142</v>
      </c>
      <c r="G14" s="94" t="s">
        <v>182</v>
      </c>
      <c r="H14" s="21" t="s">
        <v>386</v>
      </c>
      <c r="I14" s="95">
        <v>11</v>
      </c>
      <c r="J14" s="94" t="s">
        <v>273</v>
      </c>
      <c r="K14" s="95">
        <v>432</v>
      </c>
      <c r="L14" s="95"/>
      <c r="M14" s="104" t="s">
        <v>307</v>
      </c>
      <c r="N14" s="95" t="s">
        <v>350</v>
      </c>
      <c r="O14" s="110">
        <v>560</v>
      </c>
      <c r="P14" s="25" t="s">
        <v>297</v>
      </c>
      <c r="Q14" s="21" t="s">
        <v>325</v>
      </c>
      <c r="R14" s="21" t="s">
        <v>272</v>
      </c>
      <c r="S14" s="21" t="s">
        <v>326</v>
      </c>
      <c r="T14" s="109" t="s">
        <v>324</v>
      </c>
    </row>
    <row r="15" spans="1:28" ht="240" x14ac:dyDescent="0.2">
      <c r="A15" s="56" t="s">
        <v>193</v>
      </c>
      <c r="B15" s="53">
        <v>2023</v>
      </c>
      <c r="C15" s="23" t="s">
        <v>233</v>
      </c>
      <c r="D15" s="21" t="s">
        <v>257</v>
      </c>
      <c r="E15" s="53" t="s">
        <v>194</v>
      </c>
      <c r="F15" s="25" t="s">
        <v>142</v>
      </c>
      <c r="G15" s="94" t="s">
        <v>289</v>
      </c>
      <c r="H15" s="21" t="s">
        <v>380</v>
      </c>
      <c r="I15" s="95"/>
      <c r="J15" s="94"/>
      <c r="K15" s="95"/>
      <c r="L15" s="95"/>
      <c r="M15" s="103" t="s">
        <v>362</v>
      </c>
      <c r="N15" s="95" t="s">
        <v>350</v>
      </c>
      <c r="O15" s="110">
        <v>1105</v>
      </c>
      <c r="P15" s="25" t="s">
        <v>297</v>
      </c>
      <c r="Q15" s="21" t="s">
        <v>327</v>
      </c>
      <c r="R15" s="21" t="s">
        <v>274</v>
      </c>
      <c r="S15" s="109" t="s">
        <v>328</v>
      </c>
      <c r="T15" s="21" t="s">
        <v>336</v>
      </c>
    </row>
    <row r="16" spans="1:28" ht="144" x14ac:dyDescent="0.2">
      <c r="A16" s="56" t="s">
        <v>235</v>
      </c>
      <c r="B16" s="21">
        <v>2021</v>
      </c>
      <c r="C16" s="23" t="s">
        <v>165</v>
      </c>
      <c r="D16" s="21" t="s">
        <v>258</v>
      </c>
      <c r="E16" s="25" t="s">
        <v>2</v>
      </c>
      <c r="F16" s="25" t="s">
        <v>142</v>
      </c>
      <c r="G16" s="94" t="s">
        <v>290</v>
      </c>
      <c r="H16" s="21" t="s">
        <v>402</v>
      </c>
      <c r="I16" s="95">
        <v>0</v>
      </c>
      <c r="J16" s="94"/>
      <c r="K16" s="95"/>
      <c r="L16" s="95"/>
      <c r="M16" s="104" t="s">
        <v>307</v>
      </c>
      <c r="N16" s="95" t="s">
        <v>350</v>
      </c>
      <c r="O16" s="95">
        <v>1055</v>
      </c>
      <c r="P16" s="25" t="s">
        <v>297</v>
      </c>
      <c r="Q16" s="25" t="s">
        <v>321</v>
      </c>
      <c r="R16" s="21" t="s">
        <v>275</v>
      </c>
      <c r="S16" s="109" t="s">
        <v>329</v>
      </c>
      <c r="T16" s="21" t="s">
        <v>336</v>
      </c>
    </row>
    <row r="17" spans="1:20" ht="240" x14ac:dyDescent="0.2">
      <c r="A17" s="56" t="s">
        <v>40</v>
      </c>
      <c r="B17" s="25">
        <v>2005</v>
      </c>
      <c r="C17" s="25" t="s">
        <v>178</v>
      </c>
      <c r="D17" s="2" t="s">
        <v>259</v>
      </c>
      <c r="E17" s="25" t="s">
        <v>125</v>
      </c>
      <c r="F17" s="25" t="s">
        <v>142</v>
      </c>
      <c r="G17" s="94" t="s">
        <v>293</v>
      </c>
      <c r="H17" s="21" t="s">
        <v>381</v>
      </c>
      <c r="I17" s="95">
        <v>12</v>
      </c>
      <c r="J17" s="94" t="s">
        <v>182</v>
      </c>
      <c r="K17" s="95" t="s">
        <v>182</v>
      </c>
      <c r="L17" s="95" t="s">
        <v>182</v>
      </c>
      <c r="M17" s="104" t="s">
        <v>307</v>
      </c>
      <c r="N17" s="95" t="s">
        <v>356</v>
      </c>
      <c r="O17" s="95">
        <v>175</v>
      </c>
      <c r="P17" s="25" t="s">
        <v>297</v>
      </c>
      <c r="Q17" s="21" t="s">
        <v>372</v>
      </c>
      <c r="R17" s="21" t="s">
        <v>276</v>
      </c>
      <c r="S17" s="109" t="s">
        <v>330</v>
      </c>
      <c r="T17" s="21" t="s">
        <v>336</v>
      </c>
    </row>
    <row r="18" spans="1:20" ht="272" x14ac:dyDescent="0.2">
      <c r="A18" s="71" t="s">
        <v>46</v>
      </c>
      <c r="B18" s="21">
        <v>2014</v>
      </c>
      <c r="C18" s="23" t="s">
        <v>71</v>
      </c>
      <c r="D18" s="21" t="s">
        <v>88</v>
      </c>
      <c r="E18" s="21" t="s">
        <v>126</v>
      </c>
      <c r="F18" s="21" t="s">
        <v>143</v>
      </c>
      <c r="G18" s="94" t="s">
        <v>122</v>
      </c>
      <c r="H18" s="21" t="s">
        <v>399</v>
      </c>
      <c r="I18" s="94">
        <v>4</v>
      </c>
      <c r="J18" s="94" t="s">
        <v>182</v>
      </c>
      <c r="K18" s="100" t="s">
        <v>182</v>
      </c>
      <c r="L18" s="100"/>
      <c r="M18" s="105" t="s">
        <v>307</v>
      </c>
      <c r="N18" s="100" t="s">
        <v>350</v>
      </c>
      <c r="O18" s="94">
        <v>222</v>
      </c>
      <c r="P18" s="25" t="s">
        <v>117</v>
      </c>
      <c r="Q18" s="25" t="s">
        <v>321</v>
      </c>
      <c r="R18" s="21" t="s">
        <v>182</v>
      </c>
      <c r="S18" s="100" t="s">
        <v>331</v>
      </c>
      <c r="T18" s="21" t="s">
        <v>336</v>
      </c>
    </row>
    <row r="19" spans="1:20" ht="409" customHeight="1" x14ac:dyDescent="0.2">
      <c r="A19" s="57" t="s">
        <v>199</v>
      </c>
      <c r="B19" s="53">
        <v>2019</v>
      </c>
      <c r="C19" s="23" t="s">
        <v>213</v>
      </c>
      <c r="D19" s="21" t="s">
        <v>260</v>
      </c>
      <c r="E19" s="53" t="s">
        <v>200</v>
      </c>
      <c r="F19" s="25" t="s">
        <v>142</v>
      </c>
      <c r="G19" s="94" t="s">
        <v>286</v>
      </c>
      <c r="H19" s="21" t="s">
        <v>383</v>
      </c>
      <c r="I19" s="95">
        <v>3</v>
      </c>
      <c r="J19" s="94" t="s">
        <v>277</v>
      </c>
      <c r="K19" s="95">
        <v>652</v>
      </c>
      <c r="L19" s="95" t="s">
        <v>332</v>
      </c>
      <c r="M19" s="103" t="s">
        <v>346</v>
      </c>
      <c r="N19" s="95"/>
      <c r="O19" s="110">
        <v>6758</v>
      </c>
      <c r="P19" s="21" t="s">
        <v>298</v>
      </c>
      <c r="Q19" s="21" t="s">
        <v>321</v>
      </c>
      <c r="R19" s="21" t="s">
        <v>278</v>
      </c>
      <c r="S19" s="21" t="s">
        <v>333</v>
      </c>
      <c r="T19" s="100" t="s">
        <v>334</v>
      </c>
    </row>
    <row r="20" spans="1:20" ht="272" x14ac:dyDescent="0.2">
      <c r="A20" s="19" t="s">
        <v>364</v>
      </c>
      <c r="B20" s="21">
        <v>2003</v>
      </c>
      <c r="C20" s="23" t="s">
        <v>170</v>
      </c>
      <c r="D20" s="21" t="s">
        <v>261</v>
      </c>
      <c r="E20" s="25" t="s">
        <v>100</v>
      </c>
      <c r="F20" s="21" t="s">
        <v>142</v>
      </c>
      <c r="G20" s="94" t="s">
        <v>285</v>
      </c>
      <c r="H20" s="21" t="s">
        <v>385</v>
      </c>
      <c r="I20" s="95">
        <v>24</v>
      </c>
      <c r="J20" s="94" t="s">
        <v>335</v>
      </c>
      <c r="K20" s="95">
        <v>67</v>
      </c>
      <c r="L20" s="95"/>
      <c r="M20" s="103" t="s">
        <v>370</v>
      </c>
      <c r="N20" s="95"/>
      <c r="O20" s="111" t="s">
        <v>336</v>
      </c>
      <c r="P20" s="21" t="s">
        <v>298</v>
      </c>
      <c r="Q20" s="21" t="s">
        <v>307</v>
      </c>
      <c r="R20" s="21" t="s">
        <v>278</v>
      </c>
      <c r="S20" s="21" t="s">
        <v>182</v>
      </c>
      <c r="T20" s="109" t="s">
        <v>336</v>
      </c>
    </row>
    <row r="21" spans="1:20" s="3" customFormat="1" ht="126" customHeight="1" x14ac:dyDescent="0.2">
      <c r="A21" s="19" t="s">
        <v>51</v>
      </c>
      <c r="B21" s="21">
        <v>2005</v>
      </c>
      <c r="C21" s="23" t="s">
        <v>77</v>
      </c>
      <c r="D21" s="21" t="s">
        <v>95</v>
      </c>
      <c r="E21" s="21" t="s">
        <v>100</v>
      </c>
      <c r="F21" s="21" t="s">
        <v>142</v>
      </c>
      <c r="G21" s="94" t="s">
        <v>118</v>
      </c>
      <c r="H21" s="21" t="s">
        <v>387</v>
      </c>
      <c r="I21" s="94">
        <v>75</v>
      </c>
      <c r="J21" s="94" t="s">
        <v>279</v>
      </c>
      <c r="K21" s="94">
        <v>56</v>
      </c>
      <c r="L21" s="94"/>
      <c r="M21" s="103" t="s">
        <v>307</v>
      </c>
      <c r="N21" s="94"/>
      <c r="O21" s="111" t="s">
        <v>336</v>
      </c>
      <c r="P21" s="21" t="s">
        <v>298</v>
      </c>
      <c r="Q21" s="21" t="s">
        <v>321</v>
      </c>
      <c r="R21" s="21"/>
      <c r="S21" s="94" t="s">
        <v>182</v>
      </c>
      <c r="T21" s="109" t="s">
        <v>336</v>
      </c>
    </row>
    <row r="22" spans="1:20" ht="213" customHeight="1" x14ac:dyDescent="0.2">
      <c r="A22" s="47" t="s">
        <v>41</v>
      </c>
      <c r="B22" s="21">
        <v>2022</v>
      </c>
      <c r="C22" s="23" t="s">
        <v>65</v>
      </c>
      <c r="D22" s="21" t="s">
        <v>89</v>
      </c>
      <c r="E22" s="21" t="s">
        <v>2</v>
      </c>
      <c r="F22" s="28" t="s">
        <v>120</v>
      </c>
      <c r="G22" s="99" t="s">
        <v>139</v>
      </c>
      <c r="H22" s="21" t="s">
        <v>400</v>
      </c>
      <c r="I22" s="94">
        <v>0</v>
      </c>
      <c r="J22" s="94" t="s">
        <v>182</v>
      </c>
      <c r="K22" s="94" t="s">
        <v>182</v>
      </c>
      <c r="L22" s="94" t="s">
        <v>347</v>
      </c>
      <c r="M22" s="103" t="s">
        <v>362</v>
      </c>
      <c r="N22" s="94"/>
      <c r="O22" s="94">
        <v>63</v>
      </c>
      <c r="P22" s="21" t="s">
        <v>300</v>
      </c>
      <c r="Q22" s="21" t="s">
        <v>321</v>
      </c>
      <c r="R22" s="21" t="s">
        <v>278</v>
      </c>
      <c r="S22" s="94" t="s">
        <v>182</v>
      </c>
      <c r="T22" s="21" t="s">
        <v>295</v>
      </c>
    </row>
    <row r="23" spans="1:20" ht="144" x14ac:dyDescent="0.2">
      <c r="A23" s="47" t="s">
        <v>47</v>
      </c>
      <c r="B23" s="21">
        <v>2014</v>
      </c>
      <c r="C23" s="23" t="s">
        <v>72</v>
      </c>
      <c r="D23" s="21" t="s">
        <v>88</v>
      </c>
      <c r="E23" s="21" t="s">
        <v>2</v>
      </c>
      <c r="F23" s="21" t="s">
        <v>174</v>
      </c>
      <c r="G23" s="94" t="s">
        <v>144</v>
      </c>
      <c r="H23" s="21" t="s">
        <v>408</v>
      </c>
      <c r="I23" s="94">
        <v>36</v>
      </c>
      <c r="J23" s="94" t="s">
        <v>182</v>
      </c>
      <c r="K23" s="94"/>
      <c r="L23" s="94"/>
      <c r="M23" s="103" t="s">
        <v>307</v>
      </c>
      <c r="N23" s="94" t="s">
        <v>350</v>
      </c>
      <c r="O23" s="94">
        <v>310</v>
      </c>
      <c r="P23" s="21" t="s">
        <v>300</v>
      </c>
      <c r="Q23" s="21" t="s">
        <v>373</v>
      </c>
      <c r="R23" s="21" t="s">
        <v>278</v>
      </c>
      <c r="S23" s="94" t="s">
        <v>182</v>
      </c>
      <c r="T23" s="109" t="s">
        <v>336</v>
      </c>
    </row>
    <row r="24" spans="1:20" s="3" customFormat="1" ht="240" x14ac:dyDescent="0.2">
      <c r="A24" s="47" t="s">
        <v>53</v>
      </c>
      <c r="B24" s="21">
        <v>2023</v>
      </c>
      <c r="C24" s="23" t="s">
        <v>79</v>
      </c>
      <c r="D24" s="21" t="s">
        <v>97</v>
      </c>
      <c r="E24" s="21" t="s">
        <v>102</v>
      </c>
      <c r="F24" s="28" t="s">
        <v>120</v>
      </c>
      <c r="G24" s="94" t="s">
        <v>146</v>
      </c>
      <c r="H24" s="21" t="s">
        <v>403</v>
      </c>
      <c r="I24" s="94">
        <v>2</v>
      </c>
      <c r="J24" s="94" t="s">
        <v>182</v>
      </c>
      <c r="K24" s="94">
        <v>9</v>
      </c>
      <c r="L24" s="94" t="s">
        <v>332</v>
      </c>
      <c r="M24" s="103" t="s">
        <v>353</v>
      </c>
      <c r="N24" s="94" t="s">
        <v>350</v>
      </c>
      <c r="O24" s="94"/>
      <c r="P24" s="21" t="s">
        <v>300</v>
      </c>
      <c r="Q24" s="21" t="s">
        <v>321</v>
      </c>
      <c r="R24" s="21" t="s">
        <v>278</v>
      </c>
      <c r="S24" s="94" t="s">
        <v>182</v>
      </c>
      <c r="T24" s="21" t="s">
        <v>336</v>
      </c>
    </row>
    <row r="25" spans="1:20" ht="160" x14ac:dyDescent="0.2">
      <c r="A25" s="58" t="s">
        <v>201</v>
      </c>
      <c r="B25" s="53">
        <v>2016</v>
      </c>
      <c r="C25" s="23" t="s">
        <v>214</v>
      </c>
      <c r="D25" s="21" t="s">
        <v>262</v>
      </c>
      <c r="E25" s="53" t="s">
        <v>202</v>
      </c>
      <c r="F25" s="28" t="s">
        <v>120</v>
      </c>
      <c r="G25" s="98" t="s">
        <v>182</v>
      </c>
      <c r="H25" s="21" t="s">
        <v>404</v>
      </c>
      <c r="I25" s="95">
        <v>64</v>
      </c>
      <c r="J25" s="94" t="s">
        <v>182</v>
      </c>
      <c r="K25" s="95"/>
      <c r="L25" s="94" t="s">
        <v>337</v>
      </c>
      <c r="M25" s="94" t="s">
        <v>354</v>
      </c>
      <c r="O25" s="110" t="s">
        <v>182</v>
      </c>
      <c r="P25" s="21" t="s">
        <v>300</v>
      </c>
      <c r="Q25" s="21" t="s">
        <v>321</v>
      </c>
      <c r="R25" s="21" t="s">
        <v>278</v>
      </c>
      <c r="S25" s="94" t="s">
        <v>182</v>
      </c>
      <c r="T25" s="21" t="s">
        <v>336</v>
      </c>
    </row>
    <row r="26" spans="1:20" ht="304" x14ac:dyDescent="0.2">
      <c r="A26" s="47" t="s">
        <v>43</v>
      </c>
      <c r="B26" s="21">
        <v>2021</v>
      </c>
      <c r="C26" s="23" t="s">
        <v>67</v>
      </c>
      <c r="D26" s="21" t="s">
        <v>91</v>
      </c>
      <c r="E26" s="21" t="s">
        <v>2</v>
      </c>
      <c r="F26" s="21" t="s">
        <v>142</v>
      </c>
      <c r="G26" s="94" t="s">
        <v>119</v>
      </c>
      <c r="H26" s="21" t="s">
        <v>401</v>
      </c>
      <c r="I26" s="94">
        <v>0</v>
      </c>
      <c r="J26" s="94" t="s">
        <v>182</v>
      </c>
      <c r="K26" s="94" t="s">
        <v>182</v>
      </c>
      <c r="L26" s="94"/>
      <c r="M26" s="103" t="s">
        <v>307</v>
      </c>
      <c r="N26" s="94"/>
      <c r="O26" s="94"/>
      <c r="P26" s="21" t="s">
        <v>300</v>
      </c>
      <c r="Q26" s="21" t="s">
        <v>363</v>
      </c>
      <c r="R26" s="21" t="s">
        <v>278</v>
      </c>
      <c r="S26" s="94" t="s">
        <v>182</v>
      </c>
      <c r="T26" s="21" t="s">
        <v>336</v>
      </c>
    </row>
    <row r="27" spans="1:20" ht="112" x14ac:dyDescent="0.2">
      <c r="A27" s="47" t="s">
        <v>226</v>
      </c>
      <c r="B27" s="25">
        <v>2011</v>
      </c>
      <c r="C27" s="42" t="s">
        <v>160</v>
      </c>
      <c r="D27" s="21" t="s">
        <v>93</v>
      </c>
      <c r="E27" s="25" t="s">
        <v>2</v>
      </c>
      <c r="F27" s="25" t="s">
        <v>142</v>
      </c>
      <c r="G27" s="94" t="s">
        <v>182</v>
      </c>
      <c r="H27" s="21" t="s">
        <v>391</v>
      </c>
      <c r="I27" s="95">
        <v>97</v>
      </c>
      <c r="J27" s="94" t="s">
        <v>182</v>
      </c>
      <c r="K27" s="95" t="s">
        <v>182</v>
      </c>
      <c r="L27" s="94" t="s">
        <v>338</v>
      </c>
      <c r="M27" s="103" t="s">
        <v>355</v>
      </c>
      <c r="N27" s="94"/>
      <c r="O27" s="95" t="s">
        <v>336</v>
      </c>
      <c r="P27" s="21" t="s">
        <v>300</v>
      </c>
      <c r="Q27" s="21" t="s">
        <v>321</v>
      </c>
      <c r="R27" s="21" t="s">
        <v>278</v>
      </c>
      <c r="S27" s="94" t="s">
        <v>182</v>
      </c>
      <c r="T27" s="21" t="s">
        <v>336</v>
      </c>
    </row>
    <row r="28" spans="1:20" ht="272" x14ac:dyDescent="0.2">
      <c r="A28" s="59" t="s">
        <v>227</v>
      </c>
      <c r="B28" s="25">
        <v>2021</v>
      </c>
      <c r="C28" s="23" t="s">
        <v>162</v>
      </c>
      <c r="D28" s="21" t="s">
        <v>99</v>
      </c>
      <c r="E28" s="25" t="s">
        <v>2</v>
      </c>
      <c r="F28" s="21" t="s">
        <v>120</v>
      </c>
      <c r="G28" s="94" t="s">
        <v>182</v>
      </c>
      <c r="H28" s="21" t="s">
        <v>405</v>
      </c>
      <c r="I28" s="95">
        <v>16</v>
      </c>
      <c r="J28" s="94" t="s">
        <v>182</v>
      </c>
      <c r="K28" s="95"/>
      <c r="L28" s="95" t="s">
        <v>339</v>
      </c>
      <c r="M28" s="104" t="s">
        <v>307</v>
      </c>
      <c r="N28" s="95"/>
      <c r="O28" s="95">
        <v>118</v>
      </c>
      <c r="P28" s="21" t="s">
        <v>300</v>
      </c>
      <c r="Q28" s="21" t="s">
        <v>321</v>
      </c>
      <c r="R28" s="21" t="s">
        <v>278</v>
      </c>
      <c r="S28" s="94" t="s">
        <v>182</v>
      </c>
      <c r="T28" s="21" t="s">
        <v>336</v>
      </c>
    </row>
    <row r="29" spans="1:20" ht="304" x14ac:dyDescent="0.2">
      <c r="A29" s="58" t="s">
        <v>203</v>
      </c>
      <c r="B29" s="53">
        <v>2019</v>
      </c>
      <c r="C29" s="23" t="s">
        <v>215</v>
      </c>
      <c r="D29" s="21" t="s">
        <v>89</v>
      </c>
      <c r="E29" s="53" t="s">
        <v>194</v>
      </c>
      <c r="F29" s="25" t="s">
        <v>142</v>
      </c>
      <c r="G29" s="94" t="s">
        <v>284</v>
      </c>
      <c r="H29" s="21" t="s">
        <v>384</v>
      </c>
      <c r="I29" s="95"/>
      <c r="J29" s="94" t="s">
        <v>182</v>
      </c>
      <c r="K29" s="95">
        <v>394</v>
      </c>
      <c r="L29" s="95"/>
      <c r="M29" s="103" t="s">
        <v>307</v>
      </c>
      <c r="N29" s="95" t="s">
        <v>350</v>
      </c>
      <c r="O29" s="110"/>
      <c r="P29" s="21" t="s">
        <v>300</v>
      </c>
      <c r="Q29" s="21" t="s">
        <v>340</v>
      </c>
      <c r="R29" s="21" t="s">
        <v>278</v>
      </c>
      <c r="S29" s="94" t="s">
        <v>182</v>
      </c>
      <c r="T29" s="21" t="s">
        <v>336</v>
      </c>
    </row>
    <row r="30" spans="1:20" ht="240" x14ac:dyDescent="0.2">
      <c r="A30" s="60" t="s">
        <v>188</v>
      </c>
      <c r="B30" s="53">
        <v>2012</v>
      </c>
      <c r="C30" s="23" t="s">
        <v>242</v>
      </c>
      <c r="D30" s="21" t="s">
        <v>88</v>
      </c>
      <c r="E30" s="53" t="s">
        <v>189</v>
      </c>
      <c r="F30" s="25" t="s">
        <v>142</v>
      </c>
      <c r="G30" s="94" t="s">
        <v>182</v>
      </c>
      <c r="H30" s="21" t="s">
        <v>392</v>
      </c>
      <c r="I30" s="95">
        <v>27</v>
      </c>
      <c r="J30" s="94" t="s">
        <v>271</v>
      </c>
      <c r="K30" s="95">
        <v>95</v>
      </c>
      <c r="L30" s="95"/>
      <c r="M30" s="103" t="s">
        <v>345</v>
      </c>
      <c r="N30" s="95"/>
      <c r="O30" s="110">
        <v>966</v>
      </c>
      <c r="P30" s="53" t="s">
        <v>190</v>
      </c>
      <c r="Q30" s="53" t="s">
        <v>321</v>
      </c>
      <c r="R30" s="21" t="s">
        <v>272</v>
      </c>
      <c r="S30" s="21"/>
      <c r="T30" s="109" t="s">
        <v>280</v>
      </c>
    </row>
    <row r="31" spans="1:20" ht="240" x14ac:dyDescent="0.2">
      <c r="A31" s="60" t="s">
        <v>188</v>
      </c>
      <c r="B31" s="53">
        <v>2013</v>
      </c>
      <c r="C31" s="23" t="s">
        <v>207</v>
      </c>
      <c r="D31" s="21" t="s">
        <v>88</v>
      </c>
      <c r="E31" s="53" t="s">
        <v>189</v>
      </c>
      <c r="F31" s="21" t="s">
        <v>142</v>
      </c>
      <c r="G31" s="94" t="s">
        <v>225</v>
      </c>
      <c r="H31" s="21" t="s">
        <v>395</v>
      </c>
      <c r="I31" s="95">
        <v>37</v>
      </c>
      <c r="J31" s="94" t="s">
        <v>182</v>
      </c>
      <c r="K31" s="95">
        <v>7</v>
      </c>
      <c r="L31" s="95"/>
      <c r="M31" s="103" t="s">
        <v>345</v>
      </c>
      <c r="N31" s="95"/>
      <c r="O31" s="110">
        <v>2351</v>
      </c>
      <c r="P31" s="53" t="s">
        <v>190</v>
      </c>
      <c r="Q31" s="61" t="s">
        <v>321</v>
      </c>
      <c r="R31" s="21" t="s">
        <v>272</v>
      </c>
      <c r="S31" s="21" t="s">
        <v>341</v>
      </c>
      <c r="T31" s="109" t="s">
        <v>280</v>
      </c>
    </row>
    <row r="32" spans="1:20" ht="144" x14ac:dyDescent="0.2">
      <c r="A32" s="60" t="s">
        <v>188</v>
      </c>
      <c r="B32" s="53">
        <v>2013</v>
      </c>
      <c r="C32" s="23" t="s">
        <v>204</v>
      </c>
      <c r="D32" s="21" t="s">
        <v>88</v>
      </c>
      <c r="E32" s="53" t="s">
        <v>189</v>
      </c>
      <c r="F32" s="21" t="s">
        <v>143</v>
      </c>
      <c r="G32" s="94" t="s">
        <v>182</v>
      </c>
      <c r="H32" s="21" t="s">
        <v>394</v>
      </c>
      <c r="I32" s="95">
        <v>48</v>
      </c>
      <c r="J32" s="94" t="s">
        <v>182</v>
      </c>
      <c r="K32" s="95">
        <v>7</v>
      </c>
      <c r="L32" s="95"/>
      <c r="M32" s="103" t="s">
        <v>345</v>
      </c>
      <c r="N32" s="95"/>
      <c r="O32" s="110">
        <v>2351</v>
      </c>
      <c r="P32" s="53" t="s">
        <v>190</v>
      </c>
      <c r="Q32" s="53" t="s">
        <v>321</v>
      </c>
      <c r="R32" s="21" t="s">
        <v>272</v>
      </c>
      <c r="S32" s="21"/>
      <c r="T32" s="109" t="s">
        <v>280</v>
      </c>
    </row>
    <row r="33" spans="1:20" ht="176" x14ac:dyDescent="0.2">
      <c r="A33" s="60" t="s">
        <v>187</v>
      </c>
      <c r="B33" s="53">
        <v>2022</v>
      </c>
      <c r="C33" s="23" t="s">
        <v>221</v>
      </c>
      <c r="D33" s="21" t="s">
        <v>263</v>
      </c>
      <c r="E33" s="53" t="s">
        <v>2</v>
      </c>
      <c r="F33" s="25" t="s">
        <v>142</v>
      </c>
      <c r="G33" s="94" t="s">
        <v>283</v>
      </c>
      <c r="H33" s="21" t="s">
        <v>379</v>
      </c>
      <c r="I33" s="95"/>
      <c r="J33" s="94" t="s">
        <v>182</v>
      </c>
      <c r="K33" s="95">
        <v>179</v>
      </c>
      <c r="L33" s="95" t="s">
        <v>182</v>
      </c>
      <c r="M33" s="103" t="s">
        <v>358</v>
      </c>
      <c r="N33" s="95"/>
      <c r="O33" s="110">
        <v>55439</v>
      </c>
      <c r="P33" s="61" t="s">
        <v>190</v>
      </c>
      <c r="Q33" s="61" t="s">
        <v>321</v>
      </c>
      <c r="R33" s="21" t="s">
        <v>272</v>
      </c>
      <c r="S33" s="21" t="s">
        <v>182</v>
      </c>
      <c r="T33" s="109" t="s">
        <v>295</v>
      </c>
    </row>
    <row r="34" spans="1:20" ht="408" customHeight="1" x14ac:dyDescent="0.2">
      <c r="A34" s="60" t="s">
        <v>188</v>
      </c>
      <c r="B34" s="53">
        <v>2016</v>
      </c>
      <c r="C34" s="23" t="s">
        <v>205</v>
      </c>
      <c r="D34" s="21" t="s">
        <v>264</v>
      </c>
      <c r="E34" s="53" t="s">
        <v>189</v>
      </c>
      <c r="F34" s="21" t="s">
        <v>174</v>
      </c>
      <c r="G34" s="94" t="s">
        <v>282</v>
      </c>
      <c r="H34" s="21" t="s">
        <v>393</v>
      </c>
      <c r="I34" s="95"/>
      <c r="J34" s="94" t="s">
        <v>273</v>
      </c>
      <c r="K34" s="95">
        <v>2179</v>
      </c>
      <c r="L34" s="95"/>
      <c r="M34" s="103" t="s">
        <v>345</v>
      </c>
      <c r="N34" s="95"/>
      <c r="O34" s="110">
        <v>52552</v>
      </c>
      <c r="P34" s="53" t="s">
        <v>190</v>
      </c>
      <c r="Q34" s="53" t="s">
        <v>321</v>
      </c>
      <c r="R34" s="21" t="s">
        <v>272</v>
      </c>
      <c r="S34" s="21"/>
      <c r="T34" s="108" t="s">
        <v>299</v>
      </c>
    </row>
    <row r="35" spans="1:20" s="3" customFormat="1" ht="335" x14ac:dyDescent="0.2">
      <c r="A35" s="60" t="s">
        <v>56</v>
      </c>
      <c r="B35" s="21">
        <v>2016</v>
      </c>
      <c r="C35" s="23" t="s">
        <v>83</v>
      </c>
      <c r="D35" s="21" t="s">
        <v>96</v>
      </c>
      <c r="E35" s="21" t="s">
        <v>125</v>
      </c>
      <c r="F35" s="21" t="s">
        <v>142</v>
      </c>
      <c r="G35" s="94" t="s">
        <v>225</v>
      </c>
      <c r="H35" s="21" t="s">
        <v>378</v>
      </c>
      <c r="I35" s="94">
        <v>0</v>
      </c>
      <c r="J35" s="94" t="s">
        <v>182</v>
      </c>
      <c r="K35" s="94" t="s">
        <v>182</v>
      </c>
      <c r="L35" s="94"/>
      <c r="M35" s="103" t="s">
        <v>344</v>
      </c>
      <c r="N35" s="94"/>
      <c r="O35" s="94">
        <f>1549+315 +183</f>
        <v>2047</v>
      </c>
      <c r="P35" s="53" t="s">
        <v>190</v>
      </c>
      <c r="Q35" s="53" t="s">
        <v>321</v>
      </c>
      <c r="R35" s="21" t="s">
        <v>272</v>
      </c>
      <c r="S35" s="51" t="s">
        <v>182</v>
      </c>
      <c r="T35" s="108" t="s">
        <v>281</v>
      </c>
    </row>
    <row r="36" spans="1:20" ht="108" customHeight="1" x14ac:dyDescent="0.2">
      <c r="A36" s="67" t="s">
        <v>224</v>
      </c>
      <c r="B36" s="21">
        <v>2006</v>
      </c>
      <c r="C36" s="23" t="s">
        <v>64</v>
      </c>
      <c r="D36" s="21" t="s">
        <v>88</v>
      </c>
      <c r="E36" s="21" t="s">
        <v>175</v>
      </c>
      <c r="F36" s="21" t="s">
        <v>138</v>
      </c>
      <c r="G36" s="94" t="s">
        <v>113</v>
      </c>
      <c r="H36" s="21" t="s">
        <v>376</v>
      </c>
      <c r="I36" s="94">
        <v>138</v>
      </c>
      <c r="J36" s="94" t="s">
        <v>182</v>
      </c>
      <c r="K36" s="94">
        <v>74</v>
      </c>
      <c r="L36" s="94" t="s">
        <v>342</v>
      </c>
      <c r="M36" s="103" t="s">
        <v>307</v>
      </c>
      <c r="N36" s="94"/>
      <c r="O36" s="94">
        <f>1084+672+285+240+155+147+141+111+94</f>
        <v>2929</v>
      </c>
      <c r="P36" s="61" t="s">
        <v>229</v>
      </c>
      <c r="Q36" s="61" t="s">
        <v>343</v>
      </c>
      <c r="R36" s="21"/>
      <c r="S36" s="21"/>
      <c r="T36" s="108" t="s">
        <v>295</v>
      </c>
    </row>
    <row r="37" spans="1:20" ht="256" x14ac:dyDescent="0.2">
      <c r="A37" s="67" t="s">
        <v>195</v>
      </c>
      <c r="B37" s="53">
        <v>2013</v>
      </c>
      <c r="C37" s="23" t="s">
        <v>222</v>
      </c>
      <c r="D37" s="21" t="s">
        <v>265</v>
      </c>
      <c r="E37" s="53" t="s">
        <v>154</v>
      </c>
      <c r="F37" s="25" t="s">
        <v>142</v>
      </c>
      <c r="G37" s="94" t="s">
        <v>291</v>
      </c>
      <c r="H37" s="21" t="s">
        <v>382</v>
      </c>
      <c r="I37" s="95">
        <v>2</v>
      </c>
      <c r="J37" s="94" t="s">
        <v>292</v>
      </c>
      <c r="K37" s="95">
        <v>327</v>
      </c>
      <c r="L37" s="95"/>
      <c r="M37" s="103" t="s">
        <v>367</v>
      </c>
      <c r="N37" s="95"/>
      <c r="O37" s="110">
        <v>3209</v>
      </c>
      <c r="P37" s="61" t="s">
        <v>229</v>
      </c>
      <c r="Q37" s="25" t="s">
        <v>321</v>
      </c>
      <c r="R37" s="21"/>
      <c r="S37" s="21"/>
      <c r="T37" s="109" t="s">
        <v>295</v>
      </c>
    </row>
    <row r="38" spans="1:20" x14ac:dyDescent="0.2">
      <c r="S38" s="92"/>
    </row>
    <row r="39" spans="1:20" x14ac:dyDescent="0.2">
      <c r="S39" s="92"/>
    </row>
    <row r="40" spans="1:20" x14ac:dyDescent="0.2">
      <c r="S40" s="92"/>
    </row>
    <row r="41" spans="1:20" x14ac:dyDescent="0.2">
      <c r="S41" s="92"/>
    </row>
    <row r="42" spans="1:20" x14ac:dyDescent="0.2">
      <c r="S42" s="92"/>
    </row>
    <row r="43" spans="1:20" x14ac:dyDescent="0.2">
      <c r="S43" s="92"/>
    </row>
    <row r="44" spans="1:20" x14ac:dyDescent="0.2">
      <c r="S44" s="92"/>
    </row>
    <row r="45" spans="1:20" x14ac:dyDescent="0.2">
      <c r="S45" s="92"/>
    </row>
    <row r="46" spans="1:20" x14ac:dyDescent="0.2">
      <c r="S46" s="92"/>
    </row>
    <row r="47" spans="1:20" x14ac:dyDescent="0.2">
      <c r="S47" s="92"/>
    </row>
    <row r="48" spans="1:20" x14ac:dyDescent="0.2">
      <c r="S48" s="92"/>
    </row>
    <row r="49" spans="7:19" x14ac:dyDescent="0.2">
      <c r="S49" s="92"/>
    </row>
    <row r="50" spans="7:19" x14ac:dyDescent="0.2">
      <c r="S50" s="92"/>
    </row>
    <row r="51" spans="7:19" x14ac:dyDescent="0.2">
      <c r="S51" s="92"/>
    </row>
    <row r="52" spans="7:19" x14ac:dyDescent="0.2">
      <c r="S52" s="92"/>
    </row>
    <row r="53" spans="7:19" x14ac:dyDescent="0.2">
      <c r="S53" s="92"/>
    </row>
    <row r="54" spans="7:19" x14ac:dyDescent="0.2">
      <c r="S54" s="92"/>
    </row>
    <row r="55" spans="7:19" x14ac:dyDescent="0.2">
      <c r="S55" s="92"/>
    </row>
    <row r="56" spans="7:19" x14ac:dyDescent="0.2">
      <c r="S56" s="92"/>
    </row>
    <row r="57" spans="7:19" x14ac:dyDescent="0.2">
      <c r="S57" s="92"/>
    </row>
    <row r="58" spans="7:19" x14ac:dyDescent="0.2">
      <c r="S58" s="92"/>
    </row>
    <row r="59" spans="7:19" x14ac:dyDescent="0.2">
      <c r="S59" s="92"/>
    </row>
    <row r="60" spans="7:19" x14ac:dyDescent="0.2">
      <c r="S60" s="92"/>
    </row>
    <row r="61" spans="7:19" s="3" customFormat="1" x14ac:dyDescent="0.2">
      <c r="G61" s="97"/>
      <c r="I61" s="97"/>
      <c r="J61" s="97"/>
      <c r="K61" s="97"/>
      <c r="L61" s="97"/>
      <c r="M61" s="107"/>
      <c r="N61" s="97"/>
      <c r="O61" s="97"/>
      <c r="S61" s="93"/>
    </row>
    <row r="62" spans="7:19" x14ac:dyDescent="0.2">
      <c r="S62" s="92"/>
    </row>
    <row r="63" spans="7:19" s="3" customFormat="1" x14ac:dyDescent="0.2">
      <c r="G63" s="97"/>
      <c r="I63" s="97"/>
      <c r="J63" s="97"/>
      <c r="K63" s="97"/>
      <c r="L63" s="97"/>
      <c r="M63" s="107"/>
      <c r="N63" s="97"/>
      <c r="O63" s="97"/>
      <c r="S63" s="93"/>
    </row>
    <row r="64" spans="7:19" s="3" customFormat="1" x14ac:dyDescent="0.2">
      <c r="G64" s="97"/>
      <c r="I64" s="97"/>
      <c r="J64" s="97"/>
      <c r="K64" s="97"/>
      <c r="L64" s="97"/>
      <c r="M64" s="107"/>
      <c r="N64" s="97"/>
      <c r="O64" s="97"/>
      <c r="S64" s="93"/>
    </row>
    <row r="65" spans="7:19" s="3" customFormat="1" x14ac:dyDescent="0.2">
      <c r="G65" s="97"/>
      <c r="I65" s="97"/>
      <c r="J65" s="97"/>
      <c r="K65" s="97"/>
      <c r="L65" s="97"/>
      <c r="M65" s="107"/>
      <c r="N65" s="97"/>
      <c r="O65" s="97"/>
      <c r="S65" s="93"/>
    </row>
    <row r="66" spans="7:19" x14ac:dyDescent="0.2">
      <c r="S66" s="92"/>
    </row>
    <row r="67" spans="7:19" s="3" customFormat="1" x14ac:dyDescent="0.2">
      <c r="G67" s="97"/>
      <c r="I67" s="97"/>
      <c r="J67" s="97"/>
      <c r="K67" s="97"/>
      <c r="L67" s="97"/>
      <c r="M67" s="107"/>
      <c r="N67" s="97"/>
      <c r="O67" s="97"/>
      <c r="S67" s="93"/>
    </row>
    <row r="68" spans="7:19" s="3" customFormat="1" x14ac:dyDescent="0.2">
      <c r="G68" s="97"/>
      <c r="I68" s="97"/>
      <c r="J68" s="97"/>
      <c r="K68" s="97"/>
      <c r="L68" s="97"/>
      <c r="M68" s="107"/>
      <c r="N68" s="97"/>
      <c r="O68" s="97"/>
      <c r="S68" s="93"/>
    </row>
    <row r="69" spans="7:19" x14ac:dyDescent="0.2">
      <c r="S69" s="92"/>
    </row>
    <row r="70" spans="7:19" s="3" customFormat="1" x14ac:dyDescent="0.2">
      <c r="G70" s="97"/>
      <c r="I70" s="97"/>
      <c r="J70" s="97"/>
      <c r="K70" s="97"/>
      <c r="L70" s="97"/>
      <c r="M70" s="107"/>
      <c r="N70" s="97"/>
      <c r="O70" s="97"/>
      <c r="S70" s="93"/>
    </row>
    <row r="71" spans="7:19" s="3" customFormat="1" x14ac:dyDescent="0.2">
      <c r="G71" s="97"/>
      <c r="I71" s="97"/>
      <c r="J71" s="97"/>
      <c r="K71" s="97"/>
      <c r="L71" s="97"/>
      <c r="M71" s="107"/>
      <c r="N71" s="97"/>
      <c r="O71" s="97"/>
      <c r="S71" s="93"/>
    </row>
    <row r="72" spans="7:19" x14ac:dyDescent="0.2">
      <c r="S72" s="92"/>
    </row>
    <row r="73" spans="7:19" x14ac:dyDescent="0.2">
      <c r="S73" s="92"/>
    </row>
    <row r="74" spans="7:19" x14ac:dyDescent="0.2">
      <c r="S74" s="92"/>
    </row>
    <row r="75" spans="7:19" x14ac:dyDescent="0.2">
      <c r="S75" s="92"/>
    </row>
    <row r="76" spans="7:19" x14ac:dyDescent="0.2">
      <c r="S76" s="92"/>
    </row>
    <row r="77" spans="7:19" x14ac:dyDescent="0.2">
      <c r="S77" s="92"/>
    </row>
    <row r="78" spans="7:19" x14ac:dyDescent="0.2">
      <c r="S78" s="92"/>
    </row>
    <row r="79" spans="7:19" x14ac:dyDescent="0.2">
      <c r="S79" s="92"/>
    </row>
    <row r="80" spans="7:19" x14ac:dyDescent="0.2">
      <c r="S80" s="92"/>
    </row>
    <row r="81" spans="7:19" ht="73" customHeight="1" x14ac:dyDescent="0.2">
      <c r="S81" s="92"/>
    </row>
    <row r="82" spans="7:19" x14ac:dyDescent="0.2">
      <c r="S82" s="92"/>
    </row>
    <row r="83" spans="7:19" s="3" customFormat="1" x14ac:dyDescent="0.2">
      <c r="G83" s="97"/>
      <c r="I83" s="97"/>
      <c r="J83" s="97"/>
      <c r="K83" s="97"/>
      <c r="L83" s="97"/>
      <c r="M83" s="107"/>
      <c r="N83" s="97"/>
      <c r="O83" s="97"/>
      <c r="S83" s="93"/>
    </row>
  </sheetData>
  <sortState xmlns:xlrd2="http://schemas.microsoft.com/office/spreadsheetml/2017/richdata2" ref="A2:R88">
    <sortCondition ref="G2:G88"/>
  </sortState>
  <hyperlinks>
    <hyperlink ref="C2" r:id="rId1" xr:uid="{B04538E9-7B88-3E46-8763-A2B8428C29EA}"/>
    <hyperlink ref="C3" r:id="rId2" xr:uid="{D4F9ED66-B84B-6944-B903-D5E0421B5507}"/>
    <hyperlink ref="C5" r:id="rId3" xr:uid="{CC03BBAD-5B2C-0C48-AF0D-1E56BA98EDE5}"/>
    <hyperlink ref="C6" r:id="rId4" xr:uid="{04D4979B-F489-8E49-8DBD-D86F846E71C5}"/>
    <hyperlink ref="C8" r:id="rId5" display="https://www.scopus.com/record/display.uri?eid=2-s2.0-56249128964&amp;origin=resultslist&amp;sort=plf-f&amp;src=s&amp;sid=857c3517025a0aae8002c632ee16c628&amp;sot=b&amp;sdt=cl&amp;cluster=scosubjabbr%2C%22ENGI%22%2Ct%2C%22MATE%22%2Ct%2Bscoexactkeywords%2C%22Moisture%22%2Ct&amp;s=TITLE-ABS-KEY%28%22building+defects%22+AND+%22moisture%22%29&amp;sl=69&amp;sessionSearchId=857c3517025a0aae8002c632ee16c628" xr:uid="{BA2FF1FC-3B45-1B44-8830-E11464B641ED}"/>
    <hyperlink ref="C36" r:id="rId6" xr:uid="{1ABF71A4-DC41-C040-9AAE-1411E3B23D13}"/>
    <hyperlink ref="C22" r:id="rId7" xr:uid="{36CA19DD-B792-CE4A-9126-A5B2C0206049}"/>
    <hyperlink ref="C26" r:id="rId8" xr:uid="{CD2B678C-D35E-2340-90CF-31066B91015A}"/>
    <hyperlink ref="C13" r:id="rId9" xr:uid="{617EABA4-F6EC-C44C-A08F-95A67B5E2464}"/>
    <hyperlink ref="C10" r:id="rId10" xr:uid="{AFD9FB06-5C4C-174D-90AC-D285BDEFF55C}"/>
    <hyperlink ref="C18" r:id="rId11" xr:uid="{F8E5148B-8EE7-D240-AD06-F8237FFE0790}"/>
    <hyperlink ref="C23" r:id="rId12" xr:uid="{78D586F7-3869-694C-8544-C7BB77715DAA}"/>
    <hyperlink ref="C21" r:id="rId13" xr:uid="{3F24DF7B-B204-9442-A83D-234986641F92}"/>
    <hyperlink ref="C24" r:id="rId14" display="https://www.sciencedirect.com/science/article/pii/S2405844023022594" xr:uid="{D1EC3430-86B8-BE47-9A51-CA89001882B9}"/>
    <hyperlink ref="C35" r:id="rId15" xr:uid="{2D069863-B939-5248-B3EF-BC0D84453327}"/>
    <hyperlink ref="C9" r:id="rId16" xr:uid="{F90EDF99-044B-8349-A5A4-13223E0C0E0B}"/>
    <hyperlink ref="C27" r:id="rId17" xr:uid="{4DB24372-09A3-4F45-83C0-F0E8B606F67C}"/>
    <hyperlink ref="C28" r:id="rId18" display="https://www.sciencedirect.com/science/article/pii/S2352710221000711" xr:uid="{42A9943B-2D94-FF40-8ED9-FCBF97A2E886}"/>
    <hyperlink ref="C16" r:id="rId19" xr:uid="{DA1CF1EC-6F64-164F-9570-FD17BA9E625E}"/>
    <hyperlink ref="C20" r:id="rId20" display="https://www.webofscience.com/wos/woscc/full-record/WOS:000180523300006" xr:uid="{A472D765-C2C7-254A-9AE1-B006B9A19A3C}"/>
    <hyperlink ref="C7" r:id="rId21" xr:uid="{2D670313-CD86-D545-9ECE-A67274E56476}"/>
    <hyperlink ref="C32" r:id="rId22" xr:uid="{DCC5520B-C37F-BE46-B87B-5595B0CE74F0}"/>
    <hyperlink ref="C34" r:id="rId23" xr:uid="{0A9A1563-AF15-A84C-B7E0-F0350E0F2FE3}"/>
    <hyperlink ref="C31" r:id="rId24" xr:uid="{24AE6609-0678-8F49-9CCF-9259F358EBB4}"/>
    <hyperlink ref="C11" r:id="rId25" xr:uid="{0CF4775A-C4CC-8542-A870-182AEE3355B6}"/>
    <hyperlink ref="C12" r:id="rId26" xr:uid="{C13AE466-2F4F-104A-822D-BADC7D2DBFE9}"/>
    <hyperlink ref="C14" r:id="rId27" xr:uid="{4215A802-DA81-CD4E-BD2D-345C85C663B7}"/>
    <hyperlink ref="C4" r:id="rId28" xr:uid="{DF5025E3-6BFD-A648-AE12-5A5644426149}"/>
    <hyperlink ref="C19" r:id="rId29" xr:uid="{B49509AB-A37F-EE47-BDF0-601056C56B94}"/>
    <hyperlink ref="C25" r:id="rId30" xr:uid="{7C802748-76C2-1241-A745-A78D562EE747}"/>
    <hyperlink ref="C29" r:id="rId31" xr:uid="{965A5BD3-7321-A548-9840-AB618FAE1EB5}"/>
    <hyperlink ref="C37" r:id="rId32" xr:uid="{01D681CA-75F6-1044-A590-F0F331498A25}"/>
    <hyperlink ref="C15" r:id="rId33" xr:uid="{D0DDA91D-6179-4043-909B-016AA7EB3D12}"/>
    <hyperlink ref="C33" r:id="rId34" xr:uid="{2AA9B17F-E593-924C-9E72-FC8B4A2F01A2}"/>
    <hyperlink ref="C30" r:id="rId35" xr:uid="{DB466549-1D4D-254C-8152-52E99981D679}"/>
    <hyperlink ref="D14" r:id="rId36" display="_x000a_    /journal/applsci/special_issues/Implementation_Diagnostics_Construction_Objects_x000a_" xr:uid="{1DD43474-A6C0-D94D-A059-8B1834FAAE01}"/>
  </hyperlinks>
  <pageMargins left="0.7" right="0.7" top="0.75" bottom="0.75" header="0.3" footer="0.3"/>
  <pageSetup orientation="portrait" r:id="rId3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CEA97-6210-8944-BD24-33486633F574}">
  <dimension ref="A1:M29"/>
  <sheetViews>
    <sheetView tabSelected="1" zoomScale="107" workbookViewId="0">
      <selection activeCell="G16" sqref="G16"/>
    </sheetView>
  </sheetViews>
  <sheetFormatPr baseColWidth="10" defaultRowHeight="15" x14ac:dyDescent="0.2"/>
  <cols>
    <col min="1" max="1" width="39.5" customWidth="1"/>
    <col min="2" max="2" width="15.6640625" bestFit="1" customWidth="1"/>
    <col min="3" max="3" width="12.5" bestFit="1" customWidth="1"/>
    <col min="5" max="5" width="10.83203125" customWidth="1"/>
  </cols>
  <sheetData>
    <row r="1" spans="1:4" x14ac:dyDescent="0.2">
      <c r="A1" s="34" t="s">
        <v>348</v>
      </c>
      <c r="B1" s="34" t="s">
        <v>130</v>
      </c>
      <c r="C1" s="35" t="s">
        <v>366</v>
      </c>
    </row>
    <row r="2" spans="1:4" ht="16" x14ac:dyDescent="0.2">
      <c r="A2" s="21" t="s">
        <v>345</v>
      </c>
      <c r="B2" s="119">
        <f>COUNTIF(Literature!M:M,A2)</f>
        <v>8</v>
      </c>
      <c r="C2" s="24"/>
    </row>
    <row r="3" spans="1:4" x14ac:dyDescent="0.2">
      <c r="A3" t="s">
        <v>344</v>
      </c>
      <c r="B3" s="119">
        <f>COUNTIF(Literature!M:M,A3)</f>
        <v>3</v>
      </c>
      <c r="C3" s="24"/>
    </row>
    <row r="4" spans="1:4" ht="16" x14ac:dyDescent="0.2">
      <c r="A4" s="22" t="s">
        <v>307</v>
      </c>
      <c r="B4" s="119">
        <f>COUNTIF(Literature!M:M,A4)</f>
        <v>15</v>
      </c>
      <c r="C4" s="24">
        <f>COUNTIFS(Literature!M:M,A4,Literature!N:N,D4)</f>
        <v>7</v>
      </c>
      <c r="D4" t="s">
        <v>365</v>
      </c>
    </row>
    <row r="5" spans="1:4" ht="16" x14ac:dyDescent="0.2">
      <c r="A5" s="103" t="s">
        <v>351</v>
      </c>
      <c r="B5" s="119">
        <f>COUNTIF(Literature!M:M,A5)</f>
        <v>1</v>
      </c>
      <c r="C5" s="24"/>
    </row>
    <row r="6" spans="1:4" ht="16" x14ac:dyDescent="0.2">
      <c r="A6" s="103" t="s">
        <v>362</v>
      </c>
      <c r="B6" s="119">
        <f>COUNTIF(Literature!M:M,A6)</f>
        <v>2</v>
      </c>
      <c r="C6" s="24"/>
    </row>
    <row r="7" spans="1:4" ht="16" x14ac:dyDescent="0.2">
      <c r="A7" s="103" t="s">
        <v>346</v>
      </c>
      <c r="B7" s="119">
        <f>COUNTIF(Literature!M:M,A7)</f>
        <v>1</v>
      </c>
      <c r="C7" s="24"/>
    </row>
    <row r="8" spans="1:4" ht="16" x14ac:dyDescent="0.2">
      <c r="A8" s="103" t="s">
        <v>353</v>
      </c>
      <c r="B8" s="119">
        <f>COUNTIF(Literature!M:M,A8)</f>
        <v>1</v>
      </c>
      <c r="C8" s="24"/>
    </row>
    <row r="9" spans="1:4" ht="16" x14ac:dyDescent="0.2">
      <c r="A9" s="103" t="s">
        <v>358</v>
      </c>
      <c r="B9" s="119">
        <f>COUNTIF(Literature!M:M,A9)</f>
        <v>1</v>
      </c>
      <c r="C9" s="24"/>
    </row>
    <row r="10" spans="1:4" ht="16" x14ac:dyDescent="0.2">
      <c r="A10" s="103" t="s">
        <v>355</v>
      </c>
      <c r="B10" s="119">
        <f>COUNTIF(Literature!M:M,A10)</f>
        <v>1</v>
      </c>
      <c r="C10" s="24"/>
    </row>
    <row r="11" spans="1:4" ht="16" x14ac:dyDescent="0.2">
      <c r="A11" s="103" t="s">
        <v>354</v>
      </c>
      <c r="B11" s="119">
        <f>COUNTIF(Literature!M:M,A11)</f>
        <v>1</v>
      </c>
      <c r="C11" s="24"/>
    </row>
    <row r="12" spans="1:4" ht="16" x14ac:dyDescent="0.2">
      <c r="A12" s="103" t="s">
        <v>367</v>
      </c>
      <c r="B12" s="119">
        <f>COUNTIF(Literature!M:M,A12)</f>
        <v>1</v>
      </c>
      <c r="C12" s="24"/>
    </row>
    <row r="13" spans="1:4" x14ac:dyDescent="0.2">
      <c r="A13" t="s">
        <v>370</v>
      </c>
      <c r="B13" s="119">
        <f>COUNTIF(Literature!M:M,A13)</f>
        <v>1</v>
      </c>
    </row>
    <row r="15" spans="1:4" ht="16" x14ac:dyDescent="0.2">
      <c r="A15" s="5" t="s">
        <v>4</v>
      </c>
      <c r="B15">
        <f>SUM(B2:B13)</f>
        <v>36</v>
      </c>
    </row>
    <row r="18" spans="1:13" x14ac:dyDescent="0.2">
      <c r="B18" s="112" t="s">
        <v>360</v>
      </c>
      <c r="C18" s="113"/>
      <c r="D18" s="113"/>
      <c r="E18" s="113"/>
      <c r="F18" s="113"/>
      <c r="G18" s="113"/>
      <c r="H18" s="113"/>
      <c r="I18" s="113"/>
      <c r="J18" s="113"/>
      <c r="K18" s="113"/>
      <c r="L18" s="114"/>
    </row>
    <row r="19" spans="1:13" ht="80" x14ac:dyDescent="0.2">
      <c r="A19" s="16" t="s">
        <v>236</v>
      </c>
      <c r="B19" s="40" t="s">
        <v>345</v>
      </c>
      <c r="C19" s="40" t="s">
        <v>344</v>
      </c>
      <c r="D19" s="40" t="s">
        <v>307</v>
      </c>
      <c r="E19" s="40" t="s">
        <v>351</v>
      </c>
      <c r="F19" s="40" t="s">
        <v>362</v>
      </c>
      <c r="G19" s="40" t="s">
        <v>346</v>
      </c>
      <c r="H19" s="40" t="s">
        <v>353</v>
      </c>
      <c r="I19" s="40" t="s">
        <v>358</v>
      </c>
      <c r="J19" s="40" t="s">
        <v>355</v>
      </c>
      <c r="K19" s="40" t="s">
        <v>354</v>
      </c>
      <c r="L19" s="40" t="s">
        <v>361</v>
      </c>
    </row>
    <row r="20" spans="1:13" ht="16" x14ac:dyDescent="0.2">
      <c r="A20" s="21" t="s">
        <v>138</v>
      </c>
      <c r="B20" s="24">
        <f>COUNTIFS(Literature!F:F,A20,Literature!M:M,B19)</f>
        <v>0</v>
      </c>
      <c r="C20" s="118">
        <f>COUNTIFS(Literature!F:F,A20,Literature!M:M,$C$19)</f>
        <v>1</v>
      </c>
      <c r="D20" s="118">
        <f>COUNTIFS(Literature!F:F,A20,Literature!M:M,$D$19)</f>
        <v>1</v>
      </c>
      <c r="E20" s="24">
        <f>COUNTIFS(Literature!F:F,A20,Literature!M:M,$E$19)</f>
        <v>0</v>
      </c>
      <c r="F20" s="24">
        <f>COUNTIFS(Literature!F:F,A20,Literature!M:M,$F$19)</f>
        <v>0</v>
      </c>
      <c r="G20" s="24">
        <f>COUNTIFS(Literature!F:F,A20,Literature!M:M,$G$19)</f>
        <v>0</v>
      </c>
      <c r="H20" s="24">
        <f>COUNTIFS(Literature!F:F,A20,Literature!M:M,$H$19)</f>
        <v>0</v>
      </c>
      <c r="I20" s="24">
        <f>COUNTIFS(Literature!F:F,A20,Literature!M:M,$I$19)</f>
        <v>0</v>
      </c>
      <c r="J20" s="24">
        <f>COUNTIFS(Literature!F:F,A20,Literature!M:M,$J$19)</f>
        <v>0</v>
      </c>
      <c r="K20" s="24">
        <f>COUNTIFS(Literature!F:F,A20,Literature!M:M,$K$19)</f>
        <v>0</v>
      </c>
      <c r="L20" s="24">
        <f>COUNTIFS(Literature!F:F,A20,Literature!M:M,$L$19)</f>
        <v>0</v>
      </c>
    </row>
    <row r="21" spans="1:13" ht="16" x14ac:dyDescent="0.2">
      <c r="A21" s="21" t="s">
        <v>155</v>
      </c>
      <c r="B21" s="24">
        <f>COUNTIFS(Literature!F:F,A21,Literature!M:M,B19)</f>
        <v>0</v>
      </c>
      <c r="C21" s="24">
        <f>COUNTIFS(Literature!F:F,A21,Literature!M:M,$C$19)</f>
        <v>0</v>
      </c>
      <c r="D21" s="118">
        <f>COUNTIFS(Literature!F:F,A21,Literature!M:M,$D$19)</f>
        <v>0</v>
      </c>
      <c r="E21" s="24">
        <f>COUNTIFS(Literature!F:F,A21,Literature!M:M,$E$19)</f>
        <v>0</v>
      </c>
      <c r="F21" s="24">
        <f>COUNTIFS(Literature!F:F,A21,Literature!M:M,$F$19)</f>
        <v>0</v>
      </c>
      <c r="G21" s="24">
        <f>COUNTIFS(Literature!F:F,A21,Literature!M:M,$G$19)</f>
        <v>0</v>
      </c>
      <c r="H21" s="24">
        <f>COUNTIFS(Literature!F:F,A21,Literature!M:M,$H$19)</f>
        <v>0</v>
      </c>
      <c r="I21" s="24">
        <f>COUNTIFS(Literature!F:F,A21,Literature!M:M,$I$19)</f>
        <v>0</v>
      </c>
      <c r="J21" s="24">
        <f>COUNTIFS(Literature!F:F,A21,Literature!M:M,$J$19)</f>
        <v>0</v>
      </c>
      <c r="K21" s="24">
        <f>COUNTIFS(Literature!F:F,A21,Literature!M:M,$K$19)</f>
        <v>0</v>
      </c>
      <c r="L21" s="24">
        <f>COUNTIFS(Literature!F:F,A21,Literature!M:M,$L$19)</f>
        <v>0</v>
      </c>
    </row>
    <row r="22" spans="1:13" ht="16" x14ac:dyDescent="0.2">
      <c r="A22" s="21" t="s">
        <v>142</v>
      </c>
      <c r="B22" s="118">
        <f>COUNTIFS(Literature!F:F,A22,Literature!M:M,B19)</f>
        <v>4</v>
      </c>
      <c r="C22" s="24">
        <f>COUNTIFS(Literature!F:F,A22,Literature!M:M,$C$19)</f>
        <v>1</v>
      </c>
      <c r="D22" s="118">
        <f>COUNTIFS(Literature!F:F,A22,Literature!M:M,$D$19)</f>
        <v>7</v>
      </c>
      <c r="E22" s="24">
        <f>COUNTIFS(Literature!F:F,A22,Literature!M:M,$E$19)</f>
        <v>0</v>
      </c>
      <c r="F22" s="118">
        <f>COUNTIFS(Literature!F:F,A22,Literature!M:M,$F$19)</f>
        <v>1</v>
      </c>
      <c r="G22" s="118">
        <f>COUNTIFS(Literature!F:F,A22,Literature!M:M,$G$19)</f>
        <v>1</v>
      </c>
      <c r="H22" s="24">
        <f>COUNTIFS(Literature!F:F,A22,Literature!M:M,$H$19)</f>
        <v>0</v>
      </c>
      <c r="I22" s="118">
        <f>COUNTIFS(Literature!F:F,A22,Literature!M:M,$I$19)</f>
        <v>1</v>
      </c>
      <c r="J22" s="118">
        <f>COUNTIFS(Literature!F:F,A22,Literature!M:M,$J$19)</f>
        <v>1</v>
      </c>
      <c r="K22" s="24">
        <f>COUNTIFS(Literature!F:F,A22,Literature!M:M,$K$19)</f>
        <v>0</v>
      </c>
      <c r="L22" s="118">
        <f>COUNTIFS(Literature!F:F,A22,Literature!M:M,$L$19)</f>
        <v>0</v>
      </c>
    </row>
    <row r="23" spans="1:13" ht="16" x14ac:dyDescent="0.2">
      <c r="A23" s="21" t="s">
        <v>136</v>
      </c>
      <c r="B23" s="24">
        <f>COUNTIFS(Literature!F:F,A23,Literature!M:M,B19)</f>
        <v>0</v>
      </c>
      <c r="C23" s="118">
        <f>COUNTIFS(Literature!F:F,A23,Literature!M:M,$C$19)</f>
        <v>1</v>
      </c>
      <c r="D23" s="24">
        <f>COUNTIFS(Literature!F:F,A23,Literature!M:M,$D$19)</f>
        <v>0</v>
      </c>
      <c r="E23" s="118">
        <f>COUNTIFS(Literature!F:F,A23,Literature!M:M,$E$19)</f>
        <v>1</v>
      </c>
      <c r="F23" s="24">
        <f>COUNTIFS(Literature!F:F,A23,Literature!M:M,$F$19)</f>
        <v>0</v>
      </c>
      <c r="G23" s="24">
        <f>COUNTIFS(Literature!F:F,A23,Literature!M:M,$G$19)</f>
        <v>0</v>
      </c>
      <c r="H23" s="24">
        <f>COUNTIFS(Literature!F:F,A23,Literature!M:M,$H$19)</f>
        <v>0</v>
      </c>
      <c r="I23" s="24">
        <f>COUNTIFS(Literature!F:F,A23,Literature!M:M,$I$19)</f>
        <v>0</v>
      </c>
      <c r="J23" s="24">
        <f>COUNTIFS(Literature!F:F,A23,Literature!M:M,$J$19)</f>
        <v>0</v>
      </c>
      <c r="K23" s="24">
        <f>COUNTIFS(Literature!F:F,A23,Literature!M:M,$K$19)</f>
        <v>0</v>
      </c>
      <c r="L23" s="24">
        <f>COUNTIFS(Literature!F:F,A23,Literature!M:M,$L$19)</f>
        <v>0</v>
      </c>
    </row>
    <row r="24" spans="1:13" ht="16" x14ac:dyDescent="0.2">
      <c r="A24" s="21" t="s">
        <v>143</v>
      </c>
      <c r="B24" s="118">
        <f>COUNTIFS(Literature!F:F,A24,Literature!M:M,B19)</f>
        <v>2</v>
      </c>
      <c r="C24" s="24">
        <f>COUNTIFS(Literature!F:F,A24,Literature!M:M,$C$19)</f>
        <v>0</v>
      </c>
      <c r="D24" s="118">
        <f>COUNTIFS(Literature!F:F,A24,Literature!M:M,$D$19)</f>
        <v>1</v>
      </c>
      <c r="E24" s="24">
        <f>COUNTIFS(Literature!F:F,A24,Literature!M:M,$E$19)</f>
        <v>0</v>
      </c>
      <c r="F24" s="24">
        <f>COUNTIFS(Literature!F:F,A24,Literature!M:M,$F$19)</f>
        <v>0</v>
      </c>
      <c r="G24" s="24">
        <f>COUNTIFS(Literature!F:F,A24,Literature!M:M,$G$19)</f>
        <v>0</v>
      </c>
      <c r="H24" s="24">
        <f>COUNTIFS(Literature!F:F,A24,Literature!M:M,$H$19)</f>
        <v>0</v>
      </c>
      <c r="I24" s="24">
        <f>COUNTIFS(Literature!F:F,A24,Literature!M:M,$I$19)</f>
        <v>0</v>
      </c>
      <c r="J24" s="24">
        <f>COUNTIFS(Literature!F:F,A24,Literature!M:M,$J$19)</f>
        <v>0</v>
      </c>
      <c r="K24" s="24">
        <f>COUNTIFS(Literature!F:F,A24,Literature!M:M,$K$19)</f>
        <v>0</v>
      </c>
      <c r="L24" s="24">
        <f>COUNTIFS(Literature!F:F,A24,Literature!M:M,$L$19)</f>
        <v>0</v>
      </c>
    </row>
    <row r="25" spans="1:13" x14ac:dyDescent="0.2">
      <c r="A25" s="27" t="s">
        <v>120</v>
      </c>
      <c r="B25" s="24">
        <f>COUNTIFS(Literature!F:F,A25,Literature!M:M,B19)</f>
        <v>0</v>
      </c>
      <c r="C25" s="24">
        <f>COUNTIFS(Literature!F:F,A25,Literature!M:M,$C$19)</f>
        <v>0</v>
      </c>
      <c r="D25" s="118">
        <f>COUNTIFS(Literature!F:F,A25,Literature!M:M,$D$19)</f>
        <v>1</v>
      </c>
      <c r="E25" s="24">
        <f>COUNTIFS(Literature!F:F,A25,Literature!M:M,$E$19)</f>
        <v>0</v>
      </c>
      <c r="F25" s="118">
        <f>COUNTIFS(Literature!F:F,A25,Literature!M:M,$F$19)</f>
        <v>1</v>
      </c>
      <c r="G25" s="24">
        <f>COUNTIFS(Literature!F:F,A25,Literature!M:M,$G$19)</f>
        <v>0</v>
      </c>
      <c r="H25" s="118">
        <f>COUNTIFS(Literature!F:F,A25,Literature!M:M,$H$19)</f>
        <v>1</v>
      </c>
      <c r="I25" s="24">
        <f>COUNTIFS(Literature!F:F,A25,Literature!M:M,$I$19)</f>
        <v>0</v>
      </c>
      <c r="J25" s="24">
        <f>COUNTIFS(Literature!F:F,A25,Literature!M:M,$J$19)</f>
        <v>0</v>
      </c>
      <c r="K25" s="118">
        <f>COUNTIFS(Literature!F:F,A25,Literature!M:M,$K$19)</f>
        <v>1</v>
      </c>
      <c r="L25" s="24">
        <f>COUNTIFS(Literature!F:F,A25,Literature!M:M,$L$19)</f>
        <v>0</v>
      </c>
    </row>
    <row r="26" spans="1:13" ht="16" x14ac:dyDescent="0.2">
      <c r="A26" s="21" t="s">
        <v>240</v>
      </c>
      <c r="B26" s="118">
        <f>COUNTIFS(Literature!F:F,A26,Literature!M:M,B19)</f>
        <v>1</v>
      </c>
      <c r="C26" s="24">
        <f>COUNTIFS(Literature!F:F,A26,Literature!M:M,$C$19)</f>
        <v>0</v>
      </c>
      <c r="D26" s="118">
        <f>COUNTIFS(Literature!F:F,A26,Literature!M:M,$D$19)</f>
        <v>3</v>
      </c>
      <c r="E26" s="24">
        <f>COUNTIFS(Literature!F:F,A26,Literature!M:M,$E$19)</f>
        <v>0</v>
      </c>
      <c r="F26" s="24">
        <f>COUNTIFS(Literature!F:F,A26,Literature!M:M,$F$19)</f>
        <v>0</v>
      </c>
      <c r="G26" s="24">
        <f>COUNTIFS(Literature!F:F,A26,Literature!M:M,$G$19)</f>
        <v>0</v>
      </c>
      <c r="H26" s="24">
        <f>COUNTIFS(Literature!F:F,A26,Literature!M:M,$H$19)</f>
        <v>0</v>
      </c>
      <c r="I26" s="24">
        <f>COUNTIFS(Literature!F:F,A26,Literature!M:M,$I$19)</f>
        <v>0</v>
      </c>
      <c r="J26" s="24">
        <f>COUNTIFS(Literature!F:F,A26,Literature!M:M,$J$19)</f>
        <v>0</v>
      </c>
      <c r="K26" s="24">
        <f>COUNTIFS(Literature!F:F,A26,Literature!M:M,$K$19)</f>
        <v>0</v>
      </c>
      <c r="L26" s="24">
        <f>COUNTIFS(Literature!F:F,A26,Literature!M:M,$L$19)</f>
        <v>0</v>
      </c>
    </row>
    <row r="27" spans="1:13" ht="16" x14ac:dyDescent="0.2">
      <c r="A27" s="21" t="s">
        <v>173</v>
      </c>
      <c r="B27" s="118">
        <f>COUNTIFS(Literature!F:F,A27,Literature!M:M,B19)</f>
        <v>0</v>
      </c>
      <c r="C27" s="24">
        <f>COUNTIFS(Literature!F:F,A27,Literature!M:M,$C$19)</f>
        <v>0</v>
      </c>
      <c r="D27" s="118">
        <f>COUNTIFS(Literature!F:F,A27,Literature!M:M,$D$19)</f>
        <v>0</v>
      </c>
      <c r="E27" s="24">
        <f>COUNTIFS(Literature!F:F,A27,Literature!M:M,$E$19)</f>
        <v>0</v>
      </c>
      <c r="F27" s="24">
        <f>COUNTIFS(Literature!F:F,A27,Literature!M:M,$F$19)</f>
        <v>0</v>
      </c>
      <c r="G27" s="24">
        <f>COUNTIFS(Literature!F:F,A27,Literature!M:M,$G$19)</f>
        <v>0</v>
      </c>
      <c r="H27" s="24">
        <f>COUNTIFS(Literature!F:F,A27,Literature!M:M,$H$19)</f>
        <v>0</v>
      </c>
      <c r="I27" s="24">
        <f>COUNTIFS(Literature!F:F,A27,Literature!M:M,$I$19)</f>
        <v>0</v>
      </c>
      <c r="J27" s="24">
        <f>COUNTIFS(Literature!F:F,A27,Literature!M:M,$J$19)</f>
        <v>0</v>
      </c>
      <c r="K27" s="24">
        <f>COUNTIFS(Literature!F:F,A27,Literature!M:M,$K$19)</f>
        <v>0</v>
      </c>
      <c r="L27" s="24">
        <f>COUNTIFS(Literature!F:F,A27,Literature!M:M,$L$19)</f>
        <v>0</v>
      </c>
    </row>
    <row r="29" spans="1:13" x14ac:dyDescent="0.2">
      <c r="B29">
        <f>SUM(B20:B27)</f>
        <v>7</v>
      </c>
      <c r="C29">
        <f t="shared" ref="C29:L29" si="0">SUM(C20:C27)</f>
        <v>3</v>
      </c>
      <c r="D29">
        <f t="shared" si="0"/>
        <v>13</v>
      </c>
      <c r="E29">
        <f t="shared" si="0"/>
        <v>1</v>
      </c>
      <c r="F29">
        <f t="shared" si="0"/>
        <v>2</v>
      </c>
      <c r="G29">
        <f t="shared" si="0"/>
        <v>1</v>
      </c>
      <c r="H29">
        <f t="shared" si="0"/>
        <v>1</v>
      </c>
      <c r="I29">
        <f t="shared" si="0"/>
        <v>1</v>
      </c>
      <c r="J29">
        <f t="shared" si="0"/>
        <v>1</v>
      </c>
      <c r="K29">
        <f t="shared" si="0"/>
        <v>1</v>
      </c>
      <c r="L29">
        <f t="shared" si="0"/>
        <v>0</v>
      </c>
      <c r="M29">
        <f>SUM(B29:L29)</f>
        <v>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24334-D975-794A-80D0-4C430BE3FC47}">
  <dimension ref="A1:M35"/>
  <sheetViews>
    <sheetView workbookViewId="0">
      <pane ySplit="1" topLeftCell="A16" activePane="bottomLeft" state="frozen"/>
      <selection pane="bottomLeft" activeCell="H18" sqref="H18"/>
    </sheetView>
  </sheetViews>
  <sheetFormatPr baseColWidth="10" defaultRowHeight="15" x14ac:dyDescent="0.2"/>
  <cols>
    <col min="3" max="3" width="21.5" bestFit="1" customWidth="1"/>
    <col min="5" max="5" width="13.6640625" customWidth="1"/>
    <col min="6" max="6" width="12.6640625" bestFit="1" customWidth="1"/>
    <col min="7" max="7" width="8.83203125" bestFit="1" customWidth="1"/>
    <col min="12" max="12" width="16.33203125" customWidth="1"/>
    <col min="13" max="13" width="10.83203125" style="89"/>
  </cols>
  <sheetData>
    <row r="1" spans="1:13" s="2" customFormat="1" ht="64" x14ac:dyDescent="0.2">
      <c r="A1" s="16" t="s">
        <v>26</v>
      </c>
      <c r="B1" s="20" t="s">
        <v>27</v>
      </c>
      <c r="C1" s="16" t="s">
        <v>28</v>
      </c>
      <c r="D1" s="16" t="s">
        <v>29</v>
      </c>
      <c r="E1" s="16" t="s">
        <v>30</v>
      </c>
      <c r="F1" s="39" t="s">
        <v>177</v>
      </c>
      <c r="G1" s="16" t="s">
        <v>172</v>
      </c>
      <c r="H1" s="16" t="s">
        <v>23</v>
      </c>
      <c r="I1" s="16" t="s">
        <v>24</v>
      </c>
      <c r="J1" s="16" t="s">
        <v>245</v>
      </c>
      <c r="K1" s="16" t="s">
        <v>246</v>
      </c>
      <c r="L1" s="79" t="s">
        <v>123</v>
      </c>
      <c r="M1" s="86"/>
    </row>
    <row r="2" spans="1:13" ht="48" x14ac:dyDescent="0.2">
      <c r="A2" s="68" t="s">
        <v>183</v>
      </c>
      <c r="B2" s="53"/>
      <c r="C2" s="23" t="s">
        <v>216</v>
      </c>
      <c r="D2" s="25"/>
      <c r="E2" s="53" t="s">
        <v>182</v>
      </c>
      <c r="F2" s="25"/>
      <c r="G2" s="25"/>
      <c r="H2" s="25"/>
      <c r="I2" s="25"/>
      <c r="J2" s="25"/>
      <c r="K2" s="53" t="s">
        <v>182</v>
      </c>
      <c r="L2" s="80" t="s">
        <v>182</v>
      </c>
      <c r="M2" s="86"/>
    </row>
    <row r="3" spans="1:13" x14ac:dyDescent="0.2">
      <c r="A3" s="69" t="s">
        <v>231</v>
      </c>
      <c r="B3" s="25"/>
      <c r="C3" s="70" t="s">
        <v>230</v>
      </c>
      <c r="D3" s="25"/>
      <c r="E3" s="25"/>
      <c r="F3" s="25"/>
      <c r="G3" s="25"/>
      <c r="H3" s="25"/>
      <c r="I3" s="25"/>
      <c r="J3" s="25"/>
      <c r="K3" s="25"/>
      <c r="L3" s="81"/>
      <c r="M3" s="86"/>
    </row>
    <row r="4" spans="1:13" ht="48" x14ac:dyDescent="0.2">
      <c r="A4" s="45" t="s">
        <v>156</v>
      </c>
      <c r="B4" s="48">
        <v>2022</v>
      </c>
      <c r="C4" s="63" t="s">
        <v>150</v>
      </c>
      <c r="D4" s="48" t="s">
        <v>157</v>
      </c>
      <c r="E4" s="48"/>
      <c r="F4" s="48" t="s">
        <v>228</v>
      </c>
      <c r="G4" s="48"/>
      <c r="H4" s="48"/>
      <c r="I4" s="48"/>
      <c r="J4" s="48"/>
      <c r="K4" s="48"/>
      <c r="L4" s="82"/>
      <c r="M4" s="87"/>
    </row>
    <row r="5" spans="1:13" ht="32" x14ac:dyDescent="0.2">
      <c r="A5" s="50"/>
      <c r="B5" s="49"/>
      <c r="C5" s="64" t="s">
        <v>151</v>
      </c>
      <c r="D5" s="49"/>
      <c r="E5" s="49"/>
      <c r="F5" s="49" t="s">
        <v>228</v>
      </c>
      <c r="G5" s="49"/>
      <c r="H5" s="49"/>
      <c r="I5" s="49"/>
      <c r="J5" s="49"/>
      <c r="K5" s="49"/>
      <c r="L5" s="83"/>
      <c r="M5" s="87"/>
    </row>
    <row r="6" spans="1:13" ht="64" x14ac:dyDescent="0.2">
      <c r="A6" s="50"/>
      <c r="B6" s="49"/>
      <c r="C6" s="64" t="s">
        <v>152</v>
      </c>
      <c r="D6" s="49"/>
      <c r="E6" s="49"/>
      <c r="F6" s="49"/>
      <c r="G6" s="49" t="s">
        <v>158</v>
      </c>
      <c r="H6" s="49"/>
      <c r="I6" s="49"/>
      <c r="J6" s="49"/>
      <c r="K6" s="49"/>
      <c r="L6" s="83"/>
      <c r="M6" s="87"/>
    </row>
    <row r="7" spans="1:13" ht="96" x14ac:dyDescent="0.2">
      <c r="A7" s="43"/>
      <c r="B7" s="25"/>
      <c r="C7" s="23" t="s">
        <v>164</v>
      </c>
      <c r="D7" s="25"/>
      <c r="E7" s="25"/>
      <c r="F7" s="25"/>
      <c r="G7" s="25"/>
      <c r="H7" s="25"/>
      <c r="I7" s="25"/>
      <c r="J7" s="25"/>
      <c r="K7" s="25"/>
      <c r="L7" s="81"/>
      <c r="M7" s="87"/>
    </row>
    <row r="8" spans="1:13" ht="64" x14ac:dyDescent="0.2">
      <c r="A8" s="45" t="s">
        <v>58</v>
      </c>
      <c r="B8" s="21">
        <v>2018</v>
      </c>
      <c r="C8" s="23" t="s">
        <v>85</v>
      </c>
      <c r="D8" s="21"/>
      <c r="E8" s="21"/>
      <c r="F8" s="21"/>
      <c r="G8" s="21" t="s">
        <v>113</v>
      </c>
      <c r="H8" s="21"/>
      <c r="I8" s="21"/>
      <c r="J8" s="21"/>
      <c r="K8" s="21"/>
      <c r="L8" s="81"/>
      <c r="M8" s="87"/>
    </row>
    <row r="9" spans="1:13" ht="80" x14ac:dyDescent="0.2">
      <c r="A9" s="45" t="s">
        <v>59</v>
      </c>
      <c r="B9" s="21">
        <v>2018</v>
      </c>
      <c r="C9" s="23" t="s">
        <v>86</v>
      </c>
      <c r="D9" s="21"/>
      <c r="E9" s="21"/>
      <c r="F9" s="21"/>
      <c r="G9" s="21"/>
      <c r="H9" s="21"/>
      <c r="I9" s="21"/>
      <c r="J9" s="21"/>
      <c r="K9" s="21"/>
      <c r="L9" s="81"/>
      <c r="M9" s="87"/>
    </row>
    <row r="10" spans="1:13" ht="64" x14ac:dyDescent="0.2">
      <c r="A10" s="45" t="s">
        <v>40</v>
      </c>
      <c r="B10" s="21">
        <v>2017</v>
      </c>
      <c r="C10" s="23" t="s">
        <v>80</v>
      </c>
      <c r="D10" s="21" t="s">
        <v>3</v>
      </c>
      <c r="E10" s="21" t="s">
        <v>125</v>
      </c>
      <c r="F10" s="21"/>
      <c r="G10" s="21" t="s">
        <v>113</v>
      </c>
      <c r="H10" s="21"/>
      <c r="I10" s="21">
        <v>13</v>
      </c>
      <c r="J10" s="21"/>
      <c r="K10" s="21"/>
      <c r="L10" s="81"/>
      <c r="M10" s="87"/>
    </row>
    <row r="11" spans="1:13" ht="48" x14ac:dyDescent="0.2">
      <c r="A11" s="45" t="s">
        <v>54</v>
      </c>
      <c r="B11" s="21">
        <v>1989</v>
      </c>
      <c r="C11" s="23" t="s">
        <v>81</v>
      </c>
      <c r="D11" s="21" t="s">
        <v>98</v>
      </c>
      <c r="E11" s="21" t="s">
        <v>100</v>
      </c>
      <c r="F11" s="21"/>
      <c r="G11" s="21"/>
      <c r="H11" s="21"/>
      <c r="I11" s="21">
        <v>0</v>
      </c>
      <c r="J11" s="21"/>
      <c r="K11" s="21"/>
      <c r="L11" s="81"/>
      <c r="M11" s="88"/>
    </row>
    <row r="12" spans="1:13" ht="48" x14ac:dyDescent="0.2">
      <c r="A12" s="45" t="s">
        <v>55</v>
      </c>
      <c r="B12" s="21">
        <v>2021</v>
      </c>
      <c r="C12" s="23" t="s">
        <v>82</v>
      </c>
      <c r="D12" s="21" t="s">
        <v>99</v>
      </c>
      <c r="E12" s="21"/>
      <c r="F12" s="21"/>
      <c r="G12" s="21"/>
      <c r="H12" s="21"/>
      <c r="I12" s="21">
        <v>9</v>
      </c>
      <c r="J12" s="21"/>
      <c r="K12" s="21" t="s">
        <v>147</v>
      </c>
      <c r="L12" s="81"/>
      <c r="M12" s="88" t="s">
        <v>237</v>
      </c>
    </row>
    <row r="13" spans="1:13" ht="272" x14ac:dyDescent="0.2">
      <c r="A13" s="45" t="s">
        <v>45</v>
      </c>
      <c r="B13" s="21">
        <v>2017</v>
      </c>
      <c r="C13" s="23" t="s">
        <v>70</v>
      </c>
      <c r="D13" s="21" t="s">
        <v>92</v>
      </c>
      <c r="E13" s="21" t="s">
        <v>175</v>
      </c>
      <c r="F13" s="21" t="s">
        <v>142</v>
      </c>
      <c r="G13" s="21" t="s">
        <v>140</v>
      </c>
      <c r="H13" s="21" t="s">
        <v>141</v>
      </c>
      <c r="I13" s="21">
        <v>0</v>
      </c>
      <c r="J13" s="21"/>
      <c r="K13" s="21"/>
      <c r="L13" s="81"/>
      <c r="M13" s="88" t="s">
        <v>237</v>
      </c>
    </row>
    <row r="14" spans="1:13" ht="48" x14ac:dyDescent="0.2">
      <c r="A14" s="45" t="s">
        <v>156</v>
      </c>
      <c r="B14" s="21">
        <v>2022</v>
      </c>
      <c r="C14" s="42" t="s">
        <v>150</v>
      </c>
      <c r="D14" s="21" t="s">
        <v>157</v>
      </c>
      <c r="E14" s="21"/>
      <c r="F14" s="21" t="s">
        <v>248</v>
      </c>
      <c r="G14" s="21"/>
      <c r="H14" s="21"/>
      <c r="I14" s="21"/>
      <c r="J14" s="21"/>
      <c r="K14" s="21"/>
      <c r="L14" s="84"/>
      <c r="M14" s="88" t="s">
        <v>237</v>
      </c>
    </row>
    <row r="15" spans="1:13" ht="32" x14ac:dyDescent="0.2">
      <c r="A15" s="45"/>
      <c r="B15" s="21"/>
      <c r="C15" s="42" t="s">
        <v>151</v>
      </c>
      <c r="D15" s="21"/>
      <c r="E15" s="21"/>
      <c r="F15" s="21" t="s">
        <v>248</v>
      </c>
      <c r="G15" s="21"/>
      <c r="H15" s="21"/>
      <c r="I15" s="21"/>
      <c r="J15" s="21"/>
      <c r="K15" s="21"/>
      <c r="L15" s="84"/>
      <c r="M15" s="87" t="s">
        <v>237</v>
      </c>
    </row>
    <row r="16" spans="1:13" ht="64" x14ac:dyDescent="0.2">
      <c r="A16" s="45"/>
      <c r="B16" s="21"/>
      <c r="C16" s="42" t="s">
        <v>152</v>
      </c>
      <c r="D16" s="21"/>
      <c r="E16" s="21"/>
      <c r="F16" s="21"/>
      <c r="G16" s="21" t="s">
        <v>158</v>
      </c>
      <c r="H16" s="21"/>
      <c r="I16" s="21"/>
      <c r="J16" s="21"/>
      <c r="K16" s="21"/>
      <c r="L16" s="84"/>
      <c r="M16" s="87"/>
    </row>
    <row r="17" spans="1:13" ht="96" x14ac:dyDescent="0.2">
      <c r="A17" s="45" t="s">
        <v>49</v>
      </c>
      <c r="B17" s="21">
        <v>2011</v>
      </c>
      <c r="C17" s="23" t="s">
        <v>75</v>
      </c>
      <c r="D17" s="21" t="s">
        <v>93</v>
      </c>
      <c r="E17" s="21" t="s">
        <v>2</v>
      </c>
      <c r="F17" s="21" t="s">
        <v>174</v>
      </c>
      <c r="G17" s="51"/>
      <c r="H17" s="21"/>
      <c r="I17" s="21">
        <v>9</v>
      </c>
      <c r="J17" s="21"/>
      <c r="K17" s="21">
        <v>7</v>
      </c>
      <c r="L17" s="84"/>
      <c r="M17" s="88" t="s">
        <v>237</v>
      </c>
    </row>
    <row r="18" spans="1:13" ht="409.6" x14ac:dyDescent="0.2">
      <c r="A18" s="45" t="s">
        <v>110</v>
      </c>
      <c r="B18" s="21">
        <v>2012</v>
      </c>
      <c r="C18" s="23" t="s">
        <v>74</v>
      </c>
      <c r="D18" s="21" t="s">
        <v>111</v>
      </c>
      <c r="E18" s="21" t="s">
        <v>175</v>
      </c>
      <c r="F18" s="21"/>
      <c r="G18" s="21" t="s">
        <v>122</v>
      </c>
      <c r="H18" s="21" t="s">
        <v>106</v>
      </c>
      <c r="I18" s="21">
        <v>0</v>
      </c>
      <c r="J18" s="21"/>
      <c r="K18" s="21"/>
      <c r="L18" s="81"/>
      <c r="M18" s="87"/>
    </row>
    <row r="19" spans="1:13" ht="128" x14ac:dyDescent="0.2">
      <c r="A19" s="45" t="s">
        <v>48</v>
      </c>
      <c r="B19" s="21">
        <v>2012</v>
      </c>
      <c r="C19" s="23" t="s">
        <v>73</v>
      </c>
      <c r="D19" s="21" t="s">
        <v>93</v>
      </c>
      <c r="E19" s="41" t="s">
        <v>2</v>
      </c>
      <c r="F19" s="28" t="s">
        <v>120</v>
      </c>
      <c r="G19" s="41" t="s">
        <v>118</v>
      </c>
      <c r="H19" s="21" t="s">
        <v>105</v>
      </c>
      <c r="I19" s="21">
        <v>42</v>
      </c>
      <c r="J19" s="21"/>
      <c r="K19" s="21"/>
      <c r="L19" s="81"/>
      <c r="M19" s="87"/>
    </row>
    <row r="20" spans="1:13" ht="96" x14ac:dyDescent="0.2">
      <c r="A20" s="45" t="s">
        <v>153</v>
      </c>
      <c r="B20" s="21">
        <v>2021</v>
      </c>
      <c r="C20" s="42" t="s">
        <v>149</v>
      </c>
      <c r="D20" s="21" t="s">
        <v>0</v>
      </c>
      <c r="E20" s="21" t="s">
        <v>154</v>
      </c>
      <c r="F20" s="21" t="s">
        <v>155</v>
      </c>
      <c r="G20" s="21" t="s">
        <v>113</v>
      </c>
      <c r="H20" s="21"/>
      <c r="I20" s="21">
        <v>7</v>
      </c>
      <c r="J20" s="21"/>
      <c r="K20" s="21"/>
      <c r="L20" s="84"/>
      <c r="M20" s="88" t="s">
        <v>237</v>
      </c>
    </row>
    <row r="21" spans="1:13" ht="176" x14ac:dyDescent="0.2">
      <c r="A21" s="45" t="s">
        <v>52</v>
      </c>
      <c r="B21" s="21">
        <v>2015</v>
      </c>
      <c r="C21" s="23" t="s">
        <v>78</v>
      </c>
      <c r="D21" s="21" t="s">
        <v>96</v>
      </c>
      <c r="E21" s="21" t="s">
        <v>2</v>
      </c>
      <c r="F21" s="21" t="s">
        <v>142</v>
      </c>
      <c r="G21" s="21" t="s">
        <v>113</v>
      </c>
      <c r="H21" s="21" t="s">
        <v>112</v>
      </c>
      <c r="I21" s="21">
        <v>0</v>
      </c>
      <c r="J21" s="21"/>
      <c r="K21" s="21">
        <v>1</v>
      </c>
      <c r="L21" s="81"/>
      <c r="M21" s="88"/>
    </row>
    <row r="22" spans="1:13" ht="64" x14ac:dyDescent="0.2">
      <c r="A22" s="45"/>
      <c r="B22" s="25"/>
      <c r="C22" s="23" t="s">
        <v>159</v>
      </c>
      <c r="D22" s="25"/>
      <c r="E22" s="25"/>
      <c r="F22" s="28" t="s">
        <v>120</v>
      </c>
      <c r="G22" s="25" t="s">
        <v>171</v>
      </c>
      <c r="H22" s="25"/>
      <c r="I22" s="25">
        <v>7</v>
      </c>
      <c r="J22" s="25"/>
      <c r="K22" s="25">
        <v>95</v>
      </c>
      <c r="L22" s="81"/>
      <c r="M22" s="86" t="s">
        <v>237</v>
      </c>
    </row>
    <row r="23" spans="1:13" ht="48" x14ac:dyDescent="0.2">
      <c r="A23" s="45"/>
      <c r="B23" s="25"/>
      <c r="C23" s="23" t="s">
        <v>161</v>
      </c>
      <c r="D23" s="25"/>
      <c r="E23" s="25" t="s">
        <v>101</v>
      </c>
      <c r="F23" s="21" t="s">
        <v>248</v>
      </c>
      <c r="G23" s="25"/>
      <c r="H23" s="25"/>
      <c r="I23" s="25"/>
      <c r="J23" s="25"/>
      <c r="K23" s="25"/>
      <c r="L23" s="81"/>
      <c r="M23" s="87" t="s">
        <v>237</v>
      </c>
    </row>
    <row r="24" spans="1:13" ht="144" x14ac:dyDescent="0.2">
      <c r="A24" s="45"/>
      <c r="B24" s="25"/>
      <c r="C24" s="23" t="s">
        <v>163</v>
      </c>
      <c r="D24" s="21" t="s">
        <v>99</v>
      </c>
      <c r="E24" s="25" t="s">
        <v>2</v>
      </c>
      <c r="F24" s="21" t="s">
        <v>120</v>
      </c>
      <c r="G24" s="25"/>
      <c r="H24" s="25"/>
      <c r="I24" s="25">
        <v>15</v>
      </c>
      <c r="J24" s="25"/>
      <c r="K24" s="25"/>
      <c r="L24" s="81"/>
      <c r="M24" s="87" t="s">
        <v>237</v>
      </c>
    </row>
    <row r="25" spans="1:13" ht="48" x14ac:dyDescent="0.2">
      <c r="A25" s="45"/>
      <c r="B25" s="21">
        <v>2016</v>
      </c>
      <c r="C25" s="23" t="s">
        <v>166</v>
      </c>
      <c r="D25" s="25"/>
      <c r="E25" s="25"/>
      <c r="F25" s="25"/>
      <c r="G25" s="25"/>
      <c r="H25" s="25"/>
      <c r="I25" s="25"/>
      <c r="J25" s="25"/>
      <c r="K25" s="25"/>
      <c r="L25" s="81"/>
      <c r="M25" s="86"/>
    </row>
    <row r="26" spans="1:13" ht="80" x14ac:dyDescent="0.2">
      <c r="A26" s="45"/>
      <c r="B26" s="21"/>
      <c r="C26" s="23" t="s">
        <v>167</v>
      </c>
      <c r="D26" s="25"/>
      <c r="E26" s="25"/>
      <c r="F26" s="25"/>
      <c r="G26" s="25"/>
      <c r="H26" s="25"/>
      <c r="I26" s="25"/>
      <c r="J26" s="25"/>
      <c r="K26" s="25"/>
      <c r="L26" s="81"/>
      <c r="M26" s="86"/>
    </row>
    <row r="27" spans="1:13" ht="64" x14ac:dyDescent="0.2">
      <c r="A27" s="45"/>
      <c r="B27" s="21"/>
      <c r="C27" s="23" t="s">
        <v>168</v>
      </c>
      <c r="D27" s="25"/>
      <c r="E27" s="25"/>
      <c r="F27" s="25"/>
      <c r="G27" s="25"/>
      <c r="H27" s="25"/>
      <c r="I27" s="25"/>
      <c r="J27" s="25"/>
      <c r="K27" s="25"/>
      <c r="L27" s="81"/>
      <c r="M27" s="87"/>
    </row>
    <row r="28" spans="1:13" ht="64" x14ac:dyDescent="0.2">
      <c r="A28" s="45"/>
      <c r="B28" s="21"/>
      <c r="C28" s="23" t="s">
        <v>169</v>
      </c>
      <c r="D28" s="25"/>
      <c r="E28" s="25"/>
      <c r="F28" s="25"/>
      <c r="G28" s="25"/>
      <c r="H28" s="25"/>
      <c r="I28" s="25"/>
      <c r="J28" s="25"/>
      <c r="K28" s="25"/>
      <c r="L28" s="81"/>
      <c r="M28" s="86"/>
    </row>
    <row r="29" spans="1:13" ht="64" x14ac:dyDescent="0.2">
      <c r="A29" s="45" t="s">
        <v>188</v>
      </c>
      <c r="B29" s="53"/>
      <c r="C29" s="23" t="s">
        <v>206</v>
      </c>
      <c r="D29" s="25"/>
      <c r="E29" s="53" t="s">
        <v>189</v>
      </c>
      <c r="F29" s="25"/>
      <c r="G29" s="25"/>
      <c r="H29" s="25"/>
      <c r="I29" s="25"/>
      <c r="J29" s="25"/>
      <c r="K29" s="53">
        <v>3647</v>
      </c>
      <c r="L29" s="85" t="s">
        <v>191</v>
      </c>
      <c r="M29" s="87"/>
    </row>
    <row r="30" spans="1:13" ht="80" x14ac:dyDescent="0.2">
      <c r="A30" s="45" t="s">
        <v>218</v>
      </c>
      <c r="B30" s="25"/>
      <c r="C30" s="23" t="s">
        <v>180</v>
      </c>
      <c r="D30" s="25"/>
      <c r="E30" s="25" t="s">
        <v>125</v>
      </c>
      <c r="F30" s="25"/>
      <c r="G30" s="25"/>
      <c r="H30" s="25"/>
      <c r="I30" s="25"/>
      <c r="J30" s="25"/>
      <c r="K30" s="25"/>
      <c r="L30" s="81"/>
      <c r="M30" s="86"/>
    </row>
    <row r="31" spans="1:13" ht="350" x14ac:dyDescent="0.2">
      <c r="A31" s="45" t="s">
        <v>42</v>
      </c>
      <c r="B31" s="21">
        <v>2021</v>
      </c>
      <c r="C31" s="23" t="s">
        <v>66</v>
      </c>
      <c r="D31" s="21" t="s">
        <v>90</v>
      </c>
      <c r="E31" s="21" t="s">
        <v>100</v>
      </c>
      <c r="F31" s="21" t="s">
        <v>138</v>
      </c>
      <c r="G31" s="21" t="s">
        <v>119</v>
      </c>
      <c r="H31" s="21" t="s">
        <v>176</v>
      </c>
      <c r="I31" s="21">
        <v>0</v>
      </c>
      <c r="J31" s="21"/>
      <c r="K31" s="21"/>
      <c r="L31" s="84" t="s">
        <v>234</v>
      </c>
      <c r="M31" s="87"/>
    </row>
    <row r="32" spans="1:13" ht="48" x14ac:dyDescent="0.2">
      <c r="A32" s="45" t="s">
        <v>184</v>
      </c>
      <c r="B32" s="53"/>
      <c r="C32" s="21" t="s">
        <v>220</v>
      </c>
      <c r="D32" s="25"/>
      <c r="E32" s="53" t="s">
        <v>185</v>
      </c>
      <c r="F32" s="25"/>
      <c r="G32" s="25"/>
      <c r="H32" s="25"/>
      <c r="I32" s="25"/>
      <c r="J32" s="25"/>
      <c r="K32" s="53">
        <v>650</v>
      </c>
      <c r="L32" s="85" t="s">
        <v>186</v>
      </c>
      <c r="M32" s="86"/>
    </row>
    <row r="33" spans="1:13" ht="160" x14ac:dyDescent="0.2">
      <c r="A33" s="45" t="s">
        <v>50</v>
      </c>
      <c r="B33" s="21">
        <v>2005</v>
      </c>
      <c r="C33" s="23" t="s">
        <v>76</v>
      </c>
      <c r="D33" s="21" t="s">
        <v>94</v>
      </c>
      <c r="E33" s="21" t="s">
        <v>101</v>
      </c>
      <c r="F33" s="21" t="s">
        <v>247</v>
      </c>
      <c r="G33" s="21" t="s">
        <v>119</v>
      </c>
      <c r="H33" s="21" t="s">
        <v>232</v>
      </c>
      <c r="I33" s="21">
        <v>8</v>
      </c>
      <c r="J33" s="21"/>
      <c r="K33" s="21"/>
      <c r="L33" s="81"/>
      <c r="M33" s="87"/>
    </row>
    <row r="34" spans="1:13" ht="64" x14ac:dyDescent="0.2">
      <c r="A34" s="45" t="s">
        <v>181</v>
      </c>
      <c r="B34" s="53">
        <v>2020</v>
      </c>
      <c r="C34" s="54" t="s">
        <v>208</v>
      </c>
      <c r="D34" s="25"/>
      <c r="E34" s="53" t="s">
        <v>1</v>
      </c>
      <c r="F34" s="25" t="s">
        <v>142</v>
      </c>
      <c r="G34" s="25"/>
      <c r="H34" s="25"/>
      <c r="I34" s="25"/>
      <c r="J34" s="25"/>
      <c r="K34" s="53"/>
      <c r="L34" s="84" t="s">
        <v>121</v>
      </c>
      <c r="M34" s="87"/>
    </row>
    <row r="35" spans="1:13" ht="48" x14ac:dyDescent="0.2">
      <c r="A35" s="65" t="s">
        <v>181</v>
      </c>
      <c r="B35" s="53">
        <v>2022</v>
      </c>
      <c r="C35" s="23" t="s">
        <v>217</v>
      </c>
      <c r="D35" s="25"/>
      <c r="E35" s="53" t="s">
        <v>182</v>
      </c>
      <c r="F35" s="21" t="s">
        <v>219</v>
      </c>
      <c r="G35" s="25"/>
      <c r="H35" s="25"/>
      <c r="I35" s="25"/>
      <c r="J35" s="25"/>
      <c r="K35" s="53">
        <v>8128</v>
      </c>
      <c r="L35" s="80" t="s">
        <v>34</v>
      </c>
      <c r="M35" s="86"/>
    </row>
  </sheetData>
  <hyperlinks>
    <hyperlink ref="C31" r:id="rId1" display="https://www.scopus.com/record/display.uri?eid=2-s2.0-85102047741&amp;origin=resultslist&amp;sort=plf-f&amp;src=s&amp;sid=4943c3f2bccab3fb9867888892d03479&amp;sot=b&amp;sdt=b&amp;cluster=scosubjabbr%2C%22ENGI%22%2Ct%2C%22MATE%22%2Ct%2C%22BUSI%22%2Ct&amp;s=TITLE-ABS-KEY%28%22building+defects%22+AND+%22water%22%29&amp;sl=48&amp;sessionSearchId=4943c3f2bccab3fb9867888892d03479" xr:uid="{C6F99090-6B08-774F-B808-1E031DA50F9C}"/>
    <hyperlink ref="C13" r:id="rId2" display="https://www.scopus.com/record/display.uri?eid=2-s2.0-85025592060&amp;origin=resultslist&amp;sort=plf-f&amp;src=s&amp;sid=4943c3f2bccab3fb9867888892d03479&amp;sot=b&amp;sdt=b&amp;cluster=scosubjabbr%2C%22ENGI%22%2Ct%2C%22MATE%22%2Ct%2C%22BUSI%22%2Ct&amp;s=TITLE-ABS-KEY%28%22building+defects%22+AND+%22water%22%29&amp;sl=48&amp;sessionSearchId=4943c3f2bccab3fb9867888892d03479" xr:uid="{CE09ADFE-8253-1047-B48C-D88DC487907E}"/>
    <hyperlink ref="C19" r:id="rId3" display="https://www.scopus.com/record/display.uri?eid=2-s2.0-84891671093&amp;origin=resultslist&amp;sort=plf-f&amp;src=s&amp;sid=4943c3f2bccab3fb9867888892d03479&amp;sot=b&amp;sdt=b&amp;cluster=scosubjabbr%2C%22ENGI%22%2Ct%2C%22MATE%22%2Ct%2C%22BUSI%22%2Ct&amp;s=TITLE-ABS-KEY%28%22building+defects%22+AND+%22water%22%29&amp;sl=48&amp;sessionSearchId=4943c3f2bccab3fb9867888892d03479" xr:uid="{CC47FC22-7B6E-B741-9D8F-4AC993620D47}"/>
    <hyperlink ref="C18" r:id="rId4" display="https://www.scopus.com/record/display.uri?eid=2-s2.0-84873148394&amp;origin=resultslist&amp;sort=plf-f&amp;src=s&amp;sid=4943c3f2bccab3fb9867888892d03479&amp;sot=b&amp;sdt=b&amp;cluster=scosubjabbr%2C%22ENGI%22%2Ct%2C%22MATE%22%2Ct%2C%22BUSI%22%2Ct&amp;s=TITLE-ABS-KEY%28%22building+defects%22+AND+%22water%22%29&amp;sl=48&amp;sessionSearchId=4943c3f2bccab3fb9867888892d03479" xr:uid="{2BDE6DD1-3E22-4B46-BF50-255483F5766A}"/>
    <hyperlink ref="C17" r:id="rId5" display="https://www.scopus.com/record/display.uri?eid=2-s2.0-84855700458&amp;origin=resultslist&amp;sort=plf-f&amp;src=s&amp;sid=4943c3f2bccab3fb9867888892d03479&amp;sot=b&amp;sdt=b&amp;cluster=scosubjabbr%2C%22ENGI%22%2Ct%2C%22MATE%22%2Ct%2C%22BUSI%22%2Ct&amp;s=TITLE-ABS-KEY%28%22building+defects%22+AND+%22water%22%29&amp;sl=48&amp;sessionSearchId=4943c3f2bccab3fb9867888892d03479" xr:uid="{9CFE960B-459A-E443-8651-581A21180D6C}"/>
    <hyperlink ref="C33" r:id="rId6" display="https://www.scopus.com/record/display.uri?eid=2-s2.0-27844600577&amp;origin=resultslist&amp;sort=plf-f&amp;src=s&amp;sid=4943c3f2bccab3fb9867888892d03479&amp;sot=b&amp;sdt=b&amp;cluster=scosubjabbr%2C%22ENGI%22%2Ct%2C%22MATE%22%2Ct%2C%22BUSI%22%2Ct&amp;s=TITLE-ABS-KEY%28%22building+defects%22+AND+%22water%22%29&amp;sl=48&amp;sessionSearchId=4943c3f2bccab3fb9867888892d03479" xr:uid="{CEEEE283-5D3B-5C40-99A7-4E470BDCCF80}"/>
    <hyperlink ref="C21" r:id="rId7" display="https://www.sciencedirect.com/science/article/pii/S1877042815000269" xr:uid="{ED42779B-8395-B541-A450-9EB1D6DCD160}"/>
    <hyperlink ref="C10" r:id="rId8" display="https://www.sciencedirect.com/science/article/pii/S1876610217348452" xr:uid="{7E0F0436-2B92-8D4B-AF2D-F7854CAD8609}"/>
    <hyperlink ref="C11" r:id="rId9" display="https://www.sciencedirect.com/science/article/abs/pii/B9780080378848500482" xr:uid="{D1A81E7D-CAB8-344B-B6C4-0A9484C45778}"/>
    <hyperlink ref="C12" r:id="rId10" display="https://www.sciencedirect.com/science/article/pii/S2352710221001741" xr:uid="{909B1C80-4DC3-9948-97F7-F363552B7721}"/>
    <hyperlink ref="C9" r:id="rId11" display="https://www.webofscience.com/wos/woscc/full-record/WOS:000431839900015" xr:uid="{4733D218-0C10-1746-8E98-FA7DCBBB8DC7}"/>
    <hyperlink ref="C20" r:id="rId12" display="https://www.sciencedirect.com/science/article/pii/S036013232100250X" xr:uid="{6359B1FA-E852-EC46-A2D0-2C65A9BE32D4}"/>
    <hyperlink ref="C14" r:id="rId13" display="https://www.sciencedirect.com/science/article/pii/S2090447921003968" xr:uid="{2BC8964C-91EB-FE4E-AF65-5C17E98D6D86}"/>
    <hyperlink ref="C15" r:id="rId14" display="https://www.sciencedirect.com/science/article/pii/S0360132320309422" xr:uid="{C961DA2F-DE53-034B-A3B1-46ECCDEEA955}"/>
    <hyperlink ref="C16" r:id="rId15" display="https://www.sciencedirect.com/science/article/pii/S1350630717312128" xr:uid="{39B9E63A-532F-374D-BECA-7ED55B18B433}"/>
    <hyperlink ref="C8" r:id="rId16" display="https://www.webofscience.com/wos/woscc/full-record/WOS:000431839900043" xr:uid="{4A4FC586-7E33-F841-A174-B0E87584672F}"/>
    <hyperlink ref="C22" r:id="rId17" display="https://www.sciencedirect.com/science/article/pii/S0360132320306168" xr:uid="{1FA6EBAC-DE48-FB40-8AB4-4B89F08FB5DE}"/>
    <hyperlink ref="C23" r:id="rId18" display="https://www.sciencedirect.com/science/article/pii/S2352710220301406" xr:uid="{9BE9C3D0-8AED-5145-ACAD-50308D044F0A}"/>
    <hyperlink ref="C24" r:id="rId19" display="https://www.sciencedirect.com/science/article/pii/S2352710221013486" xr:uid="{6C47C931-18AD-364F-9E00-54BF826F8103}"/>
    <hyperlink ref="C7" r:id="rId20" display="https://www.sciencedirect.com/science/article/pii/S2352710221000723" xr:uid="{2533B2EA-696E-DA4C-9167-0814DC6307F5}"/>
    <hyperlink ref="C25" r:id="rId21" display="https://www.webofscience.com/wos/woscc/full-record/WOS:000400194500012" xr:uid="{F873942E-56CD-924C-BDF3-C348E7C1BE9E}"/>
    <hyperlink ref="C26" r:id="rId22" display="https://www.webofscience.com/wos/woscc/full-record/WOS:000902502000001" xr:uid="{AC3247D9-1170-634C-AB03-5F2E049F9A3D}"/>
    <hyperlink ref="C27" r:id="rId23" display="https://www.webofscience.com/wos/woscc/full-record/WOS:000400194500024" xr:uid="{912AFEB4-817A-AF44-822A-DC953E1EB56A}"/>
    <hyperlink ref="C28" r:id="rId24" display="https://www.webofscience.com/wos/woscc/full-record/WOS:000400194500013" xr:uid="{1F55C037-A41B-0B43-BD78-C70E7BC6277E}"/>
    <hyperlink ref="C30" r:id="rId25" xr:uid="{FDA228A2-F86B-2448-AD84-D9C1F7140001}"/>
    <hyperlink ref="C29" r:id="rId26" xr:uid="{2108DE7C-342E-654F-9FE4-B69114ED15C8}"/>
    <hyperlink ref="C34" r:id="rId27" xr:uid="{5A66779E-A24D-9943-AE04-119F0B1F8878}"/>
    <hyperlink ref="C35" r:id="rId28" xr:uid="{E1B4664A-6E42-BD42-9CD8-A08BDB8EFE72}"/>
    <hyperlink ref="C2" r:id="rId29" location="page=93" xr:uid="{44403E18-3E3A-6341-8179-662741BB16CC}"/>
    <hyperlink ref="C4" r:id="rId30" display="https://www.sciencedirect.com/science/article/pii/S2090447921003968" xr:uid="{194A0DD0-B19C-C24C-AD0C-1ABB4CEACB57}"/>
    <hyperlink ref="C5" r:id="rId31" display="https://www.sciencedirect.com/science/article/pii/S0360132320309422" xr:uid="{6B1725B0-27DB-AF42-90AA-99CEB74FBB87}"/>
    <hyperlink ref="C6" r:id="rId32" display="https://www.sciencedirect.com/science/article/pii/S1350630717312128" xr:uid="{35ED9B8C-7F5A-F747-B0DF-52600EA21C74}"/>
    <hyperlink ref="C3" r:id="rId33" xr:uid="{1F80B373-DEFB-E04B-BE8B-04CED5AC85A1}"/>
  </hyperlinks>
  <pageMargins left="0.7" right="0.7" top="0.75" bottom="0.75" header="0.3" footer="0.3"/>
  <legacyDrawing r:id="rId3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363CF-3011-4592-9B94-04984494CEEC}">
  <dimension ref="A2:D6"/>
  <sheetViews>
    <sheetView zoomScale="111" zoomScaleNormal="152" workbookViewId="0">
      <selection activeCell="D27" sqref="D27"/>
    </sheetView>
  </sheetViews>
  <sheetFormatPr baseColWidth="10" defaultColWidth="11.5" defaultRowHeight="15" x14ac:dyDescent="0.2"/>
  <cols>
    <col min="1" max="1" width="43.1640625" style="15" customWidth="1"/>
    <col min="2" max="2" width="7.33203125" style="15" customWidth="1"/>
    <col min="3" max="4" width="11.5" style="15"/>
    <col min="5" max="5" width="15.5" style="15" customWidth="1"/>
    <col min="6" max="16384" width="11.5" style="15"/>
  </cols>
  <sheetData>
    <row r="2" spans="1:4" x14ac:dyDescent="0.2">
      <c r="B2" s="31"/>
      <c r="C2" s="32" t="s">
        <v>21</v>
      </c>
      <c r="D2" s="33"/>
    </row>
    <row r="3" spans="1:4" ht="32" x14ac:dyDescent="0.2">
      <c r="A3" s="29" t="s">
        <v>241</v>
      </c>
      <c r="B3" s="22" t="s">
        <v>33</v>
      </c>
      <c r="C3" s="22" t="s">
        <v>34</v>
      </c>
      <c r="D3" s="22" t="s">
        <v>35</v>
      </c>
    </row>
    <row r="4" spans="1:4" x14ac:dyDescent="0.2">
      <c r="A4" s="30" t="s">
        <v>131</v>
      </c>
      <c r="B4" s="22">
        <v>23</v>
      </c>
      <c r="C4" s="22">
        <v>21</v>
      </c>
      <c r="D4" s="22">
        <v>69</v>
      </c>
    </row>
    <row r="5" spans="1:4" x14ac:dyDescent="0.2">
      <c r="A5" s="36" t="s">
        <v>132</v>
      </c>
      <c r="B5" s="37">
        <v>27</v>
      </c>
      <c r="C5" s="37">
        <v>23</v>
      </c>
      <c r="D5" s="37">
        <v>135</v>
      </c>
    </row>
    <row r="6" spans="1:4" x14ac:dyDescent="0.2">
      <c r="A6" s="77"/>
      <c r="B6" s="78"/>
      <c r="C6" s="78"/>
      <c r="D6" s="7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4"/>
  <sheetViews>
    <sheetView topLeftCell="C15" zoomScale="185" zoomScaleNormal="89" workbookViewId="0">
      <selection activeCell="L25" sqref="L25"/>
    </sheetView>
  </sheetViews>
  <sheetFormatPr baseColWidth="10" defaultRowHeight="15" x14ac:dyDescent="0.2"/>
  <cols>
    <col min="1" max="1" width="28.5" style="2" customWidth="1"/>
    <col min="2" max="2" width="21.83203125" customWidth="1"/>
    <col min="3" max="3" width="13.1640625" customWidth="1"/>
    <col min="5" max="5" width="12.6640625" customWidth="1"/>
    <col min="6" max="6" width="14.83203125" customWidth="1"/>
    <col min="8" max="8" width="16.6640625" customWidth="1"/>
    <col min="10" max="10" width="18.83203125" customWidth="1"/>
    <col min="11" max="11" width="8.33203125" customWidth="1"/>
    <col min="12" max="18" width="18.6640625" bestFit="1" customWidth="1"/>
    <col min="19" max="20" width="9.1640625" customWidth="1"/>
  </cols>
  <sheetData>
    <row r="1" spans="1:4" ht="32" x14ac:dyDescent="0.2">
      <c r="A1" s="16" t="s">
        <v>134</v>
      </c>
      <c r="B1" s="40" t="s">
        <v>135</v>
      </c>
      <c r="D1" s="4"/>
    </row>
    <row r="2" spans="1:4" ht="16" x14ac:dyDescent="0.2">
      <c r="A2" s="21" t="s">
        <v>118</v>
      </c>
      <c r="B2" s="24">
        <f>COUNTIF(Literature!G:G,Categoy!A2)</f>
        <v>3</v>
      </c>
    </row>
    <row r="3" spans="1:4" ht="16" x14ac:dyDescent="0.2">
      <c r="A3" s="21" t="s">
        <v>119</v>
      </c>
      <c r="B3" s="24">
        <f>COUNTIF(Literature!G:G,Categoy!A3)</f>
        <v>1</v>
      </c>
    </row>
    <row r="4" spans="1:4" ht="17" customHeight="1" x14ac:dyDescent="0.2">
      <c r="A4" s="28" t="s">
        <v>122</v>
      </c>
      <c r="B4" s="24">
        <f>COUNTIF(Literature!G:G,Categoy!A4)</f>
        <v>2</v>
      </c>
    </row>
    <row r="5" spans="1:4" ht="15" customHeight="1" x14ac:dyDescent="0.2">
      <c r="A5" s="26" t="s">
        <v>113</v>
      </c>
      <c r="B5" s="24">
        <f>COUNTIF(Literature!G:G,Categoy!A5)</f>
        <v>6</v>
      </c>
    </row>
    <row r="6" spans="1:4" ht="16" x14ac:dyDescent="0.2">
      <c r="A6" s="21" t="s">
        <v>140</v>
      </c>
      <c r="B6" s="24">
        <f>COUNTIF(Literature!G:G,Categoy!A6)</f>
        <v>0</v>
      </c>
    </row>
    <row r="7" spans="1:4" ht="16" x14ac:dyDescent="0.2">
      <c r="A7" s="21" t="s">
        <v>145</v>
      </c>
      <c r="B7" s="24">
        <f>COUNTIF(Literature!G:G,Categoy!A7)</f>
        <v>1</v>
      </c>
    </row>
    <row r="8" spans="1:4" ht="16" x14ac:dyDescent="0.2">
      <c r="A8" s="21" t="s">
        <v>146</v>
      </c>
      <c r="B8" s="24">
        <f>COUNTIF(Literature!G:G,Categoy!A8)</f>
        <v>1</v>
      </c>
    </row>
    <row r="9" spans="1:4" ht="16" x14ac:dyDescent="0.2">
      <c r="A9" s="21" t="s">
        <v>148</v>
      </c>
      <c r="B9" s="24">
        <f>COUNTIF(Literature!G:G,Categoy!A9)</f>
        <v>0</v>
      </c>
    </row>
    <row r="10" spans="1:4" ht="16" x14ac:dyDescent="0.2">
      <c r="A10" s="2" t="s">
        <v>171</v>
      </c>
      <c r="B10" s="24">
        <f>COUNTIF(Literature!G:G,Categoy!A10)</f>
        <v>0</v>
      </c>
    </row>
    <row r="11" spans="1:4" ht="16" x14ac:dyDescent="0.2">
      <c r="A11" s="9" t="s">
        <v>4</v>
      </c>
      <c r="B11">
        <f ca="1">SUM(B2:B25)</f>
        <v>8</v>
      </c>
    </row>
    <row r="14" spans="1:4" x14ac:dyDescent="0.2">
      <c r="A14" s="5"/>
    </row>
    <row r="15" spans="1:4" x14ac:dyDescent="0.2">
      <c r="A15" s="5"/>
    </row>
    <row r="16" spans="1:4" x14ac:dyDescent="0.2">
      <c r="A16" s="5"/>
    </row>
    <row r="17" spans="1:2" x14ac:dyDescent="0.2">
      <c r="A17" s="5"/>
    </row>
    <row r="18" spans="1:2" x14ac:dyDescent="0.2">
      <c r="A18" s="5"/>
    </row>
    <row r="19" spans="1:2" ht="16" x14ac:dyDescent="0.2">
      <c r="A19" s="16" t="s">
        <v>236</v>
      </c>
      <c r="B19" s="40" t="s">
        <v>137</v>
      </c>
    </row>
    <row r="20" spans="1:2" ht="16" x14ac:dyDescent="0.2">
      <c r="A20" s="21" t="s">
        <v>138</v>
      </c>
      <c r="B20" s="24">
        <f>COUNTIF(Literature!F:F,Categoy!A20)</f>
        <v>2</v>
      </c>
    </row>
    <row r="21" spans="1:2" ht="16" x14ac:dyDescent="0.2">
      <c r="A21" s="21" t="s">
        <v>142</v>
      </c>
      <c r="B21" s="24">
        <f>COUNTIF(Literature!F:F,Categoy!A21)</f>
        <v>18</v>
      </c>
    </row>
    <row r="22" spans="1:2" ht="16" x14ac:dyDescent="0.2">
      <c r="A22" s="21" t="s">
        <v>136</v>
      </c>
      <c r="B22" s="24">
        <f>COUNTIF(Literature!F:F,Categoy!A22)</f>
        <v>2</v>
      </c>
    </row>
    <row r="23" spans="1:2" ht="16" x14ac:dyDescent="0.2">
      <c r="A23" s="21" t="s">
        <v>143</v>
      </c>
      <c r="B23" s="24">
        <f>COUNTIF(Literature!F:F,Categoy!A23)</f>
        <v>3</v>
      </c>
    </row>
    <row r="24" spans="1:2" x14ac:dyDescent="0.2">
      <c r="A24" s="27" t="s">
        <v>120</v>
      </c>
      <c r="B24" s="24">
        <f>COUNTIF(Literature!F:F,Categoy!A24)</f>
        <v>4</v>
      </c>
    </row>
    <row r="25" spans="1:2" ht="16" x14ac:dyDescent="0.2">
      <c r="A25" s="21" t="s">
        <v>240</v>
      </c>
      <c r="B25" s="24">
        <f>COUNTIF(Literature!F:F,Categoy!A25)</f>
        <v>4</v>
      </c>
    </row>
    <row r="26" spans="1:2" ht="16" x14ac:dyDescent="0.2">
      <c r="A26" s="21" t="s">
        <v>374</v>
      </c>
      <c r="B26" s="24">
        <f>COUNTIF(Literature!F:F,Categoy!A26)</f>
        <v>3</v>
      </c>
    </row>
    <row r="28" spans="1:2" x14ac:dyDescent="0.2">
      <c r="B28">
        <f>SUM(B20:B26)</f>
        <v>36</v>
      </c>
    </row>
    <row r="34" spans="1:2" x14ac:dyDescent="0.2">
      <c r="A34" s="9"/>
    </row>
    <row r="35" spans="1:2" x14ac:dyDescent="0.2">
      <c r="A35" s="9"/>
    </row>
    <row r="36" spans="1:2" x14ac:dyDescent="0.2">
      <c r="A36" s="10"/>
      <c r="B36" s="4"/>
    </row>
    <row r="37" spans="1:2" x14ac:dyDescent="0.2">
      <c r="A37" s="8"/>
    </row>
    <row r="38" spans="1:2" x14ac:dyDescent="0.2">
      <c r="A38" s="8"/>
    </row>
    <row r="39" spans="1:2" x14ac:dyDescent="0.2">
      <c r="A39" s="8"/>
    </row>
    <row r="40" spans="1:2" x14ac:dyDescent="0.2">
      <c r="A40" s="8"/>
    </row>
    <row r="41" spans="1:2" x14ac:dyDescent="0.2">
      <c r="A41" s="8"/>
    </row>
    <row r="42" spans="1:2" x14ac:dyDescent="0.2">
      <c r="A42" s="8"/>
    </row>
    <row r="43" spans="1:2" x14ac:dyDescent="0.2">
      <c r="A43" s="8"/>
    </row>
    <row r="44" spans="1:2" x14ac:dyDescent="0.2">
      <c r="A44" s="8"/>
    </row>
    <row r="45" spans="1:2" x14ac:dyDescent="0.2">
      <c r="A45" s="8"/>
    </row>
    <row r="46" spans="1:2" x14ac:dyDescent="0.2">
      <c r="A46" s="8"/>
    </row>
    <row r="47" spans="1:2" x14ac:dyDescent="0.2">
      <c r="A47" s="8"/>
    </row>
    <row r="48" spans="1:2" x14ac:dyDescent="0.2">
      <c r="A48" s="8"/>
    </row>
    <row r="49" spans="1:6" x14ac:dyDescent="0.2">
      <c r="A49" s="5"/>
    </row>
    <row r="50" spans="1:6" x14ac:dyDescent="0.2">
      <c r="A50" s="5"/>
    </row>
    <row r="51" spans="1:6" x14ac:dyDescent="0.2">
      <c r="A51" s="5"/>
    </row>
    <row r="52" spans="1:6" x14ac:dyDescent="0.2">
      <c r="A52" s="5"/>
    </row>
    <row r="53" spans="1:6" x14ac:dyDescent="0.2">
      <c r="A53" s="5"/>
    </row>
    <row r="54" spans="1:6" x14ac:dyDescent="0.2">
      <c r="A54" s="5"/>
    </row>
    <row r="56" spans="1:6" x14ac:dyDescent="0.2">
      <c r="A56" s="5"/>
    </row>
    <row r="57" spans="1:6" x14ac:dyDescent="0.2">
      <c r="A57" s="5"/>
    </row>
    <row r="58" spans="1:6" x14ac:dyDescent="0.2">
      <c r="A58" s="1"/>
      <c r="B58" s="1"/>
      <c r="C58" s="1"/>
      <c r="E58" s="7"/>
      <c r="F58" s="4"/>
    </row>
    <row r="59" spans="1:6" x14ac:dyDescent="0.2">
      <c r="A59" s="11"/>
      <c r="B59" s="11"/>
      <c r="C59" s="11"/>
      <c r="E59" s="5"/>
    </row>
    <row r="60" spans="1:6" x14ac:dyDescent="0.2">
      <c r="A60" s="11"/>
      <c r="B60" s="11"/>
      <c r="C60" s="11"/>
      <c r="E60" s="6"/>
    </row>
    <row r="61" spans="1:6" x14ac:dyDescent="0.2">
      <c r="A61" s="11"/>
      <c r="B61" s="11"/>
      <c r="C61" s="11"/>
      <c r="E61" s="6"/>
    </row>
    <row r="62" spans="1:6" x14ac:dyDescent="0.2">
      <c r="A62" s="11"/>
      <c r="B62" s="11"/>
      <c r="C62" s="11"/>
      <c r="E62" s="6"/>
    </row>
    <row r="63" spans="1:6" x14ac:dyDescent="0.2">
      <c r="A63" s="11"/>
      <c r="B63" s="11"/>
      <c r="C63" s="11"/>
      <c r="E63" s="5"/>
    </row>
    <row r="64" spans="1:6" x14ac:dyDescent="0.2">
      <c r="A64" s="11"/>
      <c r="B64" s="11"/>
      <c r="C64" s="11"/>
      <c r="E64" s="6"/>
    </row>
    <row r="65" spans="1:7" x14ac:dyDescent="0.2">
      <c r="A65" s="12"/>
      <c r="B65" s="12"/>
      <c r="C65" s="12"/>
      <c r="E65" s="6"/>
    </row>
    <row r="66" spans="1:7" x14ac:dyDescent="0.2">
      <c r="B66" s="2"/>
      <c r="C66" s="2"/>
      <c r="E66" s="5"/>
    </row>
    <row r="67" spans="1:7" x14ac:dyDescent="0.2">
      <c r="B67" s="2"/>
      <c r="C67" s="2"/>
      <c r="E67" s="6"/>
    </row>
    <row r="68" spans="1:7" x14ac:dyDescent="0.2">
      <c r="B68" s="2"/>
      <c r="C68" s="2"/>
      <c r="E68" s="6"/>
    </row>
    <row r="69" spans="1:7" x14ac:dyDescent="0.2">
      <c r="B69" s="2"/>
      <c r="C69" s="2"/>
      <c r="E69" s="5"/>
    </row>
    <row r="70" spans="1:7" x14ac:dyDescent="0.2">
      <c r="B70" s="2"/>
      <c r="C70" s="2"/>
      <c r="E70" s="6"/>
    </row>
    <row r="71" spans="1:7" x14ac:dyDescent="0.2">
      <c r="B71" s="2"/>
      <c r="C71" s="2"/>
      <c r="E71" s="6"/>
    </row>
    <row r="72" spans="1:7" x14ac:dyDescent="0.2">
      <c r="A72" s="5"/>
    </row>
    <row r="73" spans="1:7" x14ac:dyDescent="0.2">
      <c r="A73" s="5"/>
    </row>
    <row r="74" spans="1:7" x14ac:dyDescent="0.2">
      <c r="A74" s="5"/>
    </row>
    <row r="75" spans="1:7" x14ac:dyDescent="0.2">
      <c r="A75" s="7"/>
      <c r="B75" s="4"/>
      <c r="C75" s="4"/>
      <c r="D75" s="4"/>
      <c r="F75" s="7"/>
      <c r="G75" s="4"/>
    </row>
    <row r="76" spans="1:7" x14ac:dyDescent="0.2">
      <c r="A76" s="11"/>
      <c r="B76" s="11"/>
      <c r="C76" s="11"/>
      <c r="D76" s="11"/>
      <c r="F76" s="8"/>
      <c r="G76" s="14"/>
    </row>
    <row r="77" spans="1:7" x14ac:dyDescent="0.2">
      <c r="A77" s="12"/>
      <c r="B77" s="12"/>
      <c r="C77" s="12"/>
      <c r="D77" s="11"/>
      <c r="F77" s="9"/>
      <c r="G77" s="14"/>
    </row>
    <row r="78" spans="1:7" x14ac:dyDescent="0.2">
      <c r="A78" s="11"/>
      <c r="B78" s="11"/>
      <c r="C78" s="11"/>
      <c r="D78" s="11"/>
      <c r="F78" s="9"/>
      <c r="G78" s="14"/>
    </row>
    <row r="79" spans="1:7" x14ac:dyDescent="0.2">
      <c r="A79" s="13"/>
      <c r="B79" s="13"/>
      <c r="C79" s="13"/>
      <c r="D79" s="12"/>
      <c r="F79" s="9"/>
      <c r="G79" s="14"/>
    </row>
    <row r="80" spans="1:7" x14ac:dyDescent="0.2">
      <c r="A80" s="11"/>
      <c r="B80" s="11"/>
      <c r="C80" s="11"/>
      <c r="D80" s="11"/>
      <c r="F80" s="8"/>
      <c r="G80" s="14"/>
    </row>
    <row r="81" spans="1:7" x14ac:dyDescent="0.2">
      <c r="A81" s="12"/>
      <c r="B81" s="12"/>
      <c r="C81" s="12"/>
      <c r="D81" s="12"/>
      <c r="F81" s="9"/>
      <c r="G81" s="14"/>
    </row>
    <row r="82" spans="1:7" x14ac:dyDescent="0.2">
      <c r="A82" s="11"/>
      <c r="B82" s="11"/>
      <c r="C82" s="11"/>
      <c r="D82" s="11"/>
      <c r="F82" s="9"/>
      <c r="G82" s="14"/>
    </row>
    <row r="83" spans="1:7" x14ac:dyDescent="0.2">
      <c r="A83" s="11"/>
      <c r="B83" s="11"/>
      <c r="C83" s="11"/>
      <c r="D83" s="11"/>
      <c r="F83" s="8"/>
      <c r="G83" s="14"/>
    </row>
    <row r="84" spans="1:7" x14ac:dyDescent="0.2">
      <c r="A84" s="11"/>
      <c r="B84" s="11"/>
      <c r="C84" s="11"/>
      <c r="D84" s="11"/>
      <c r="F84" s="9"/>
      <c r="G84" s="14"/>
    </row>
    <row r="85" spans="1:7" x14ac:dyDescent="0.2">
      <c r="A85" s="11"/>
      <c r="B85" s="11"/>
      <c r="C85" s="11"/>
      <c r="D85" s="11"/>
      <c r="F85" s="9"/>
      <c r="G85" s="14"/>
    </row>
    <row r="86" spans="1:7" x14ac:dyDescent="0.2">
      <c r="A86" s="12"/>
      <c r="B86" s="12"/>
      <c r="C86" s="11"/>
      <c r="D86" s="11"/>
      <c r="F86" s="8"/>
      <c r="G86" s="14"/>
    </row>
    <row r="87" spans="1:7" x14ac:dyDescent="0.2">
      <c r="A87" s="11"/>
      <c r="B87" s="11"/>
      <c r="C87" s="11"/>
      <c r="D87" s="11"/>
      <c r="F87" s="9"/>
      <c r="G87" s="14"/>
    </row>
    <row r="88" spans="1:7" x14ac:dyDescent="0.2">
      <c r="A88" s="11"/>
      <c r="B88" s="11"/>
      <c r="C88" s="11"/>
      <c r="D88" s="12"/>
      <c r="F88" s="9"/>
      <c r="G88" s="14"/>
    </row>
    <row r="89" spans="1:7" x14ac:dyDescent="0.2">
      <c r="A89" s="11"/>
      <c r="B89" s="11"/>
      <c r="C89" s="11"/>
      <c r="D89" s="11"/>
    </row>
    <row r="90" spans="1:7" x14ac:dyDescent="0.2">
      <c r="A90" s="12"/>
      <c r="B90" s="12"/>
      <c r="C90" s="12"/>
      <c r="D90" s="11"/>
    </row>
    <row r="91" spans="1:7" x14ac:dyDescent="0.2">
      <c r="A91" s="11"/>
      <c r="B91" s="11"/>
      <c r="C91" s="12"/>
      <c r="D91" s="11"/>
    </row>
    <row r="92" spans="1:7" x14ac:dyDescent="0.2">
      <c r="A92" s="11"/>
      <c r="B92" s="11"/>
      <c r="C92" s="11"/>
      <c r="D92" s="12"/>
    </row>
    <row r="93" spans="1:7" x14ac:dyDescent="0.2">
      <c r="A93" s="12"/>
      <c r="B93" s="12"/>
      <c r="C93" s="12"/>
      <c r="D93" s="11"/>
    </row>
    <row r="94" spans="1:7" x14ac:dyDescent="0.2">
      <c r="A94" s="12"/>
      <c r="B94" s="12"/>
      <c r="C94" s="12"/>
      <c r="D94" s="11"/>
    </row>
    <row r="95" spans="1:7" x14ac:dyDescent="0.2">
      <c r="A95" s="11"/>
      <c r="B95" s="11"/>
      <c r="C95" s="11"/>
      <c r="D95" s="11"/>
    </row>
    <row r="96" spans="1:7" x14ac:dyDescent="0.2">
      <c r="A96" s="5"/>
    </row>
    <row r="97" spans="1:1" x14ac:dyDescent="0.2">
      <c r="A97" s="5"/>
    </row>
    <row r="98" spans="1:1" x14ac:dyDescent="0.2">
      <c r="A98" s="5"/>
    </row>
    <row r="99" spans="1:1" x14ac:dyDescent="0.2">
      <c r="A99" s="5"/>
    </row>
    <row r="100" spans="1:1" x14ac:dyDescent="0.2">
      <c r="A100" s="5"/>
    </row>
    <row r="101" spans="1:1" x14ac:dyDescent="0.2">
      <c r="A101" s="5"/>
    </row>
    <row r="102" spans="1:1" x14ac:dyDescent="0.2">
      <c r="A102" s="5"/>
    </row>
    <row r="103" spans="1:1" x14ac:dyDescent="0.2">
      <c r="A103" s="5"/>
    </row>
    <row r="104" spans="1:1" x14ac:dyDescent="0.2">
      <c r="A104" s="5"/>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D98E2-1F93-2546-B5DB-DE816BB1FEBE}">
  <dimension ref="A1:H27"/>
  <sheetViews>
    <sheetView zoomScale="91" workbookViewId="0">
      <selection activeCell="G5" sqref="G5"/>
    </sheetView>
  </sheetViews>
  <sheetFormatPr baseColWidth="10" defaultRowHeight="15" x14ac:dyDescent="0.2"/>
  <cols>
    <col min="1" max="1" width="29.33203125" customWidth="1"/>
    <col min="5" max="5" width="10.83203125" customWidth="1"/>
    <col min="6" max="6" width="26.6640625" customWidth="1"/>
  </cols>
  <sheetData>
    <row r="1" spans="1:8" ht="16" x14ac:dyDescent="0.2">
      <c r="A1" s="16" t="s">
        <v>25</v>
      </c>
      <c r="B1" s="16" t="s">
        <v>24</v>
      </c>
      <c r="F1" s="38" t="s">
        <v>31</v>
      </c>
      <c r="G1" s="38" t="s">
        <v>32</v>
      </c>
      <c r="H1" s="16" t="s">
        <v>24</v>
      </c>
    </row>
    <row r="2" spans="1:8" ht="16" x14ac:dyDescent="0.2">
      <c r="A2" s="21" t="s">
        <v>113</v>
      </c>
      <c r="B2" s="21">
        <v>1</v>
      </c>
      <c r="F2" s="24" t="s">
        <v>118</v>
      </c>
      <c r="G2" s="24">
        <v>1</v>
      </c>
      <c r="H2" s="24"/>
    </row>
    <row r="3" spans="1:8" ht="16" x14ac:dyDescent="0.2">
      <c r="A3" s="21" t="s">
        <v>133</v>
      </c>
      <c r="B3" s="21">
        <v>2</v>
      </c>
      <c r="F3" s="24" t="s">
        <v>108</v>
      </c>
      <c r="G3" s="24">
        <v>0</v>
      </c>
      <c r="H3" s="24"/>
    </row>
    <row r="4" spans="1:8" ht="16" x14ac:dyDescent="0.2">
      <c r="A4" s="21" t="s">
        <v>114</v>
      </c>
      <c r="B4" s="21">
        <v>26</v>
      </c>
      <c r="F4" s="24" t="s">
        <v>116</v>
      </c>
      <c r="G4" s="24">
        <v>0</v>
      </c>
      <c r="H4" s="24"/>
    </row>
    <row r="5" spans="1:8" ht="16" x14ac:dyDescent="0.2">
      <c r="A5" s="21" t="s">
        <v>103</v>
      </c>
      <c r="B5" s="21">
        <v>23</v>
      </c>
      <c r="F5" s="24" t="s">
        <v>109</v>
      </c>
      <c r="G5" s="24">
        <v>1</v>
      </c>
      <c r="H5" s="24"/>
    </row>
    <row r="6" spans="1:8" ht="16" x14ac:dyDescent="0.2">
      <c r="A6" s="21" t="s">
        <v>113</v>
      </c>
      <c r="B6" s="21">
        <v>15</v>
      </c>
      <c r="F6" s="24" t="s">
        <v>120</v>
      </c>
      <c r="G6" s="24">
        <v>3</v>
      </c>
      <c r="H6" s="24"/>
    </row>
    <row r="7" spans="1:8" ht="16" x14ac:dyDescent="0.2">
      <c r="A7" s="21" t="s">
        <v>113</v>
      </c>
      <c r="B7" s="21">
        <v>130</v>
      </c>
      <c r="F7" s="24" t="s">
        <v>114</v>
      </c>
      <c r="G7" s="24">
        <v>1</v>
      </c>
      <c r="H7" s="24"/>
    </row>
    <row r="8" spans="1:8" ht="32" x14ac:dyDescent="0.2">
      <c r="A8" s="21" t="s">
        <v>104</v>
      </c>
      <c r="B8" s="21">
        <v>2</v>
      </c>
      <c r="F8" s="24" t="s">
        <v>107</v>
      </c>
      <c r="G8" s="24">
        <v>0</v>
      </c>
      <c r="H8" s="24"/>
    </row>
    <row r="9" spans="1:8" ht="16" x14ac:dyDescent="0.2">
      <c r="A9" s="21" t="s">
        <v>122</v>
      </c>
      <c r="B9" s="21">
        <v>2</v>
      </c>
      <c r="F9" s="24" t="s">
        <v>115</v>
      </c>
      <c r="G9" s="24">
        <v>0</v>
      </c>
      <c r="H9" s="24"/>
    </row>
    <row r="10" spans="1:8" ht="16" x14ac:dyDescent="0.2">
      <c r="A10" s="21" t="s">
        <v>122</v>
      </c>
      <c r="B10" s="21">
        <v>4</v>
      </c>
      <c r="F10" s="24" t="s">
        <v>119</v>
      </c>
      <c r="G10" s="24">
        <v>1</v>
      </c>
      <c r="H10" s="24"/>
    </row>
    <row r="11" spans="1:8" ht="32" x14ac:dyDescent="0.2">
      <c r="A11" s="21" t="s">
        <v>104</v>
      </c>
      <c r="B11" s="21">
        <v>36</v>
      </c>
      <c r="F11" s="24" t="s">
        <v>122</v>
      </c>
      <c r="G11" s="24">
        <v>3</v>
      </c>
      <c r="H11" s="24"/>
    </row>
    <row r="12" spans="1:8" ht="16" x14ac:dyDescent="0.2">
      <c r="A12" s="28" t="s">
        <v>120</v>
      </c>
      <c r="B12" s="21">
        <v>42</v>
      </c>
      <c r="F12" s="24" t="s">
        <v>133</v>
      </c>
      <c r="G12" s="24">
        <v>1</v>
      </c>
      <c r="H12" s="24"/>
    </row>
    <row r="13" spans="1:8" ht="16" x14ac:dyDescent="0.2">
      <c r="A13" s="21" t="s">
        <v>122</v>
      </c>
      <c r="B13" s="21">
        <v>0</v>
      </c>
      <c r="F13" s="24" t="s">
        <v>4</v>
      </c>
      <c r="G13" s="24">
        <v>11</v>
      </c>
      <c r="H13" s="24"/>
    </row>
    <row r="14" spans="1:8" ht="16" x14ac:dyDescent="0.2">
      <c r="A14" s="21" t="s">
        <v>109</v>
      </c>
      <c r="B14" s="21">
        <v>9</v>
      </c>
    </row>
    <row r="15" spans="1:8" ht="16" x14ac:dyDescent="0.2">
      <c r="A15" s="21" t="s">
        <v>119</v>
      </c>
      <c r="B15" s="21">
        <v>8</v>
      </c>
    </row>
    <row r="16" spans="1:8" ht="16" x14ac:dyDescent="0.2">
      <c r="A16" s="21" t="s">
        <v>118</v>
      </c>
      <c r="B16" s="21">
        <v>75</v>
      </c>
    </row>
    <row r="17" spans="1:2" ht="16" x14ac:dyDescent="0.2">
      <c r="A17" s="28" t="s">
        <v>120</v>
      </c>
      <c r="B17" s="21">
        <v>1</v>
      </c>
    </row>
    <row r="18" spans="1:2" ht="16" x14ac:dyDescent="0.2">
      <c r="A18" s="21" t="s">
        <v>113</v>
      </c>
      <c r="B18" s="21">
        <v>13</v>
      </c>
    </row>
    <row r="24" spans="1:2" x14ac:dyDescent="0.2">
      <c r="A24" s="2"/>
      <c r="B24" s="2"/>
    </row>
    <row r="25" spans="1:2" x14ac:dyDescent="0.2">
      <c r="A25" s="2"/>
      <c r="B25" s="2"/>
    </row>
    <row r="26" spans="1:2" x14ac:dyDescent="0.2">
      <c r="A26" s="2"/>
      <c r="B26" s="2"/>
    </row>
    <row r="27" spans="1:2" x14ac:dyDescent="0.2">
      <c r="A27" s="2"/>
      <c r="B27" s="2"/>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43A95-FC77-8043-BE48-A509F976C719}">
  <dimension ref="A1:Q35"/>
  <sheetViews>
    <sheetView topLeftCell="Q24" zoomScale="140" zoomScaleNormal="140" workbookViewId="0">
      <selection activeCell="C42" sqref="C42"/>
    </sheetView>
  </sheetViews>
  <sheetFormatPr baseColWidth="10" defaultRowHeight="15" x14ac:dyDescent="0.2"/>
  <cols>
    <col min="1" max="1" width="22.5" customWidth="1"/>
    <col min="2" max="2" width="16.33203125" customWidth="1"/>
  </cols>
  <sheetData>
    <row r="1" spans="1:4" ht="16" x14ac:dyDescent="0.2">
      <c r="A1" s="16" t="s">
        <v>30</v>
      </c>
      <c r="B1" s="35" t="s">
        <v>130</v>
      </c>
      <c r="D1" s="4"/>
    </row>
    <row r="2" spans="1:4" ht="16" x14ac:dyDescent="0.2">
      <c r="A2" s="21" t="s">
        <v>128</v>
      </c>
      <c r="B2" s="24">
        <f>COUNTIF(Literature!E1:E45,A2)</f>
        <v>2</v>
      </c>
    </row>
    <row r="3" spans="1:4" ht="16" x14ac:dyDescent="0.2">
      <c r="A3" s="21" t="s">
        <v>125</v>
      </c>
      <c r="B3" s="24">
        <f>COUNTIF(Literature!E1:E45,A3)</f>
        <v>6</v>
      </c>
    </row>
    <row r="4" spans="1:4" ht="16" x14ac:dyDescent="0.2">
      <c r="A4" s="21" t="s">
        <v>2</v>
      </c>
      <c r="B4" s="24">
        <f>COUNTIF(Literature!E1:E45,A4)</f>
        <v>7</v>
      </c>
    </row>
    <row r="5" spans="1:4" ht="16" x14ac:dyDescent="0.2">
      <c r="A5" s="21" t="s">
        <v>100</v>
      </c>
      <c r="B5" s="24">
        <f>COUNTIF(Literature!E1:E45,A5)</f>
        <v>2</v>
      </c>
    </row>
    <row r="6" spans="1:4" ht="16" x14ac:dyDescent="0.2">
      <c r="A6" s="21" t="s">
        <v>129</v>
      </c>
      <c r="B6" s="24">
        <f>COUNTIF(Literature!E1:E45,A6)</f>
        <v>3</v>
      </c>
    </row>
    <row r="7" spans="1:4" ht="16" x14ac:dyDescent="0.2">
      <c r="A7" s="21" t="s">
        <v>1</v>
      </c>
      <c r="B7" s="24">
        <f>COUNTIF(Literature!E1:E45,A7)</f>
        <v>3</v>
      </c>
    </row>
    <row r="8" spans="1:4" ht="16" x14ac:dyDescent="0.2">
      <c r="A8" s="21" t="s">
        <v>175</v>
      </c>
      <c r="B8" s="24">
        <f>COUNTIF(Literature!E1:E45,A8)</f>
        <v>1</v>
      </c>
    </row>
    <row r="9" spans="1:4" ht="16" x14ac:dyDescent="0.2">
      <c r="A9" s="21" t="s">
        <v>126</v>
      </c>
      <c r="B9" s="24">
        <f>COUNTIF(Literature!E1:E45,A9)</f>
        <v>1</v>
      </c>
    </row>
    <row r="10" spans="1:4" ht="16" x14ac:dyDescent="0.2">
      <c r="A10" s="21" t="s">
        <v>102</v>
      </c>
      <c r="B10" s="24">
        <f>COUNTIF(Literature!E1:E45,A10)</f>
        <v>1</v>
      </c>
    </row>
    <row r="11" spans="1:4" ht="16" x14ac:dyDescent="0.2">
      <c r="A11" s="41" t="s">
        <v>189</v>
      </c>
      <c r="B11" s="24">
        <f>COUNTIF(Literature!E1:E45,A11)</f>
        <v>4</v>
      </c>
    </row>
    <row r="12" spans="1:4" x14ac:dyDescent="0.2">
      <c r="A12" s="44" t="s">
        <v>194</v>
      </c>
      <c r="B12" s="24">
        <f>COUNTIF(Literature!E1:E45,A12)</f>
        <v>2</v>
      </c>
    </row>
    <row r="13" spans="1:4" x14ac:dyDescent="0.2">
      <c r="A13" s="44" t="s">
        <v>154</v>
      </c>
      <c r="B13" s="24">
        <f>COUNTIF(Literature!E1:E45,A13)</f>
        <v>1</v>
      </c>
    </row>
    <row r="14" spans="1:4" x14ac:dyDescent="0.2">
      <c r="A14" s="44" t="s">
        <v>197</v>
      </c>
      <c r="B14" s="24">
        <f>COUNTIF(Literature!E1:E45,A14)</f>
        <v>1</v>
      </c>
    </row>
    <row r="15" spans="1:4" x14ac:dyDescent="0.2">
      <c r="A15" s="44" t="s">
        <v>200</v>
      </c>
      <c r="B15" s="24">
        <f>COUNTIF(Literature!E1:E45,A15)</f>
        <v>1</v>
      </c>
    </row>
    <row r="16" spans="1:4" x14ac:dyDescent="0.2">
      <c r="A16" s="44" t="s">
        <v>202</v>
      </c>
      <c r="B16" s="24">
        <f>COUNTIF(Literature!E1:E45,A16)</f>
        <v>1</v>
      </c>
    </row>
    <row r="18" spans="1:17" x14ac:dyDescent="0.2">
      <c r="B18">
        <f>SUM(B2:B16)</f>
        <v>36</v>
      </c>
    </row>
    <row r="20" spans="1:17" x14ac:dyDescent="0.2">
      <c r="A20" s="76"/>
    </row>
    <row r="21" spans="1:17" x14ac:dyDescent="0.2">
      <c r="A21" s="2"/>
    </row>
    <row r="22" spans="1:17" x14ac:dyDescent="0.2">
      <c r="A22" s="2"/>
    </row>
    <row r="24" spans="1:17" x14ac:dyDescent="0.2">
      <c r="B24" s="112"/>
      <c r="C24" s="113"/>
      <c r="D24" s="113"/>
      <c r="E24" s="113"/>
      <c r="F24" s="113"/>
      <c r="G24" s="113"/>
      <c r="H24" s="113"/>
      <c r="I24" s="113"/>
      <c r="J24" s="113"/>
      <c r="K24" s="113"/>
      <c r="L24" s="116"/>
      <c r="M24" s="116"/>
      <c r="N24" s="116"/>
      <c r="O24" s="116"/>
      <c r="P24" s="117"/>
    </row>
    <row r="25" spans="1:17" ht="32" x14ac:dyDescent="0.2">
      <c r="A25" s="16" t="s">
        <v>236</v>
      </c>
      <c r="B25" s="16" t="s">
        <v>128</v>
      </c>
      <c r="C25" s="16" t="s">
        <v>125</v>
      </c>
      <c r="D25" s="16" t="s">
        <v>2</v>
      </c>
      <c r="E25" s="16" t="s">
        <v>100</v>
      </c>
      <c r="F25" s="16" t="s">
        <v>129</v>
      </c>
      <c r="G25" s="16" t="s">
        <v>1</v>
      </c>
      <c r="H25" s="16" t="s">
        <v>175</v>
      </c>
      <c r="I25" s="16" t="s">
        <v>126</v>
      </c>
      <c r="J25" s="16" t="s">
        <v>102</v>
      </c>
      <c r="K25" s="16" t="s">
        <v>189</v>
      </c>
      <c r="L25" s="115" t="s">
        <v>194</v>
      </c>
      <c r="M25" s="115" t="s">
        <v>154</v>
      </c>
      <c r="N25" s="115" t="s">
        <v>197</v>
      </c>
      <c r="O25" s="115" t="s">
        <v>200</v>
      </c>
      <c r="P25" s="115" t="s">
        <v>202</v>
      </c>
    </row>
    <row r="26" spans="1:17" ht="16" x14ac:dyDescent="0.2">
      <c r="A26" s="21" t="s">
        <v>138</v>
      </c>
      <c r="B26" s="24">
        <f>COUNTIFS(Literature!F:F,A26,Literature!E:E,$B$25)</f>
        <v>0</v>
      </c>
      <c r="C26" s="118">
        <f>COUNTIFS(Literature!F:F,A26,Literature!E:E,$C$25)</f>
        <v>1</v>
      </c>
      <c r="D26" s="24">
        <f>COUNTIFS(Literature!F:F,A26,Literature!E:E,$D$25)</f>
        <v>0</v>
      </c>
      <c r="E26" s="24">
        <f>COUNTIFS(Literature!F:F,A26,Literature!E:E,$E$25)</f>
        <v>0</v>
      </c>
      <c r="F26" s="24">
        <f>COUNTIFS(Literature!F:F,A26,Literature!E:E,$F$25)</f>
        <v>0</v>
      </c>
      <c r="G26" s="24">
        <f>COUNTIFS(Literature!F:F,A26,Literature!E:E,$G$25)</f>
        <v>0</v>
      </c>
      <c r="H26" s="118">
        <f>COUNTIFS(Literature!F:F,A26,Literature!E:E,$H$25)</f>
        <v>1</v>
      </c>
      <c r="I26" s="24">
        <f>COUNTIFS(Literature!F:F,A26,Literature!E:E,$I$25)</f>
        <v>0</v>
      </c>
      <c r="J26" s="24">
        <f>COUNTIFS(Literature!F:F,A26,Literature!E:E,$J$25)</f>
        <v>0</v>
      </c>
      <c r="K26" s="24">
        <f>COUNTIFS(Literature!F:F,A26,Literature!E:E,$K$25)</f>
        <v>0</v>
      </c>
      <c r="L26" s="24">
        <f>COUNTIFS(Literature!F:F,A26,Literature!E:E,$L$25)</f>
        <v>0</v>
      </c>
      <c r="M26" s="24">
        <f>COUNTIFS(Literature!F:F,A26,Literature!E:E,$M$25)</f>
        <v>0</v>
      </c>
      <c r="N26" s="24">
        <f>COUNTIFS(Literature!F:F,A26,Literature!E:E,$N$25)</f>
        <v>0</v>
      </c>
      <c r="O26" s="24">
        <f>COUNTIFS(Literature!F:F,A26,Literature!E:E,$O$25)</f>
        <v>0</v>
      </c>
      <c r="P26" s="24">
        <f>COUNTIFS(Literature!F:F,A26,Literature!E:E,$P$25)</f>
        <v>0</v>
      </c>
      <c r="Q26">
        <f>SUM(B26:P26)</f>
        <v>2</v>
      </c>
    </row>
    <row r="27" spans="1:17" ht="16" x14ac:dyDescent="0.2">
      <c r="A27" s="21" t="s">
        <v>155</v>
      </c>
      <c r="B27" s="24">
        <f>COUNTIFS(Literature!F:F,A27,Literature!E:E,$B$25)</f>
        <v>0</v>
      </c>
      <c r="C27" s="118">
        <f>COUNTIFS(Literature!F:F,A27,Literature!E:E,$C$25)</f>
        <v>0</v>
      </c>
      <c r="D27" s="24">
        <f>COUNTIFS(Literature!F:F,A27,Literature!E:E,$D$25)</f>
        <v>0</v>
      </c>
      <c r="E27" s="24">
        <f>COUNTIFS(Literature!F:F,A27,Literature!E:E,$E$25)</f>
        <v>0</v>
      </c>
      <c r="F27" s="24">
        <f>COUNTIFS(Literature!F:F,A27,Literature!E:E,$F$25)</f>
        <v>0</v>
      </c>
      <c r="G27" s="24">
        <f>COUNTIFS(Literature!F:F,A27,Literature!E:E,$G$25)</f>
        <v>0</v>
      </c>
      <c r="H27" s="24">
        <f>COUNTIFS(Literature!F:F,A27,Literature!E:E,$H$25)</f>
        <v>0</v>
      </c>
      <c r="I27" s="24">
        <f>COUNTIFS(Literature!F:F,A27,Literature!E:E,$I$25)</f>
        <v>0</v>
      </c>
      <c r="J27" s="24">
        <f>COUNTIFS(Literature!F:F,A27,Literature!E:E,$J$25)</f>
        <v>0</v>
      </c>
      <c r="K27" s="24">
        <f>COUNTIFS(Literature!F:F,A27,Literature!E:E,$K$25)</f>
        <v>0</v>
      </c>
      <c r="L27" s="24">
        <f>COUNTIFS(Literature!F:F,A27,Literature!E:E,$L$25)</f>
        <v>0</v>
      </c>
      <c r="M27" s="24">
        <f>COUNTIFS(Literature!F:F,A27,Literature!E:E,$M$25)</f>
        <v>0</v>
      </c>
      <c r="N27" s="24">
        <f>COUNTIFS(Literature!F:F,A27,Literature!E:E,$N$25)</f>
        <v>0</v>
      </c>
      <c r="O27" s="24">
        <f>COUNTIFS(Literature!F:F,A27,Literature!E:E,$O$25)</f>
        <v>0</v>
      </c>
      <c r="P27" s="24">
        <f>COUNTIFS(Literature!F:F,A27,Literature!E:E,$P$25)</f>
        <v>0</v>
      </c>
      <c r="Q27">
        <f t="shared" ref="Q27:Q33" si="0">SUM(B27:P27)</f>
        <v>0</v>
      </c>
    </row>
    <row r="28" spans="1:17" ht="16" x14ac:dyDescent="0.2">
      <c r="A28" s="21" t="s">
        <v>142</v>
      </c>
      <c r="B28" s="24">
        <f>COUNTIFS(Literature!F:F,A28,Literature!E:E,$B$25)</f>
        <v>0</v>
      </c>
      <c r="C28" s="118">
        <f>COUNTIFS(Literature!F:F,A28,Literature!E:E,$C$25)</f>
        <v>3</v>
      </c>
      <c r="D28" s="118">
        <f>COUNTIFS(Literature!F:F,A28,Literature!E:E,$D$25)</f>
        <v>4</v>
      </c>
      <c r="E28" s="118">
        <f>COUNTIFS(Literature!F:F,A28,Literature!E:E,$E$25)</f>
        <v>2</v>
      </c>
      <c r="F28" s="118">
        <f>COUNTIFS(Literature!F:F,A28,Literature!E:E,$F$25)</f>
        <v>1</v>
      </c>
      <c r="G28" s="118">
        <f>COUNTIFS(Literature!F:F,A28,Literature!E:E,$G$25)</f>
        <v>1</v>
      </c>
      <c r="H28" s="24">
        <f>COUNTIFS(Literature!F:F,A28,Literature!E:E,$H$25)</f>
        <v>0</v>
      </c>
      <c r="I28" s="24">
        <f>COUNTIFS(Literature!F:F,A28,Literature!E:E,$I$25)</f>
        <v>0</v>
      </c>
      <c r="J28" s="24">
        <f>COUNTIFS(Literature!F:F,A28,Literature!E:E,$J$25)</f>
        <v>0</v>
      </c>
      <c r="K28" s="118">
        <f>COUNTIFS(Literature!F:F,A28,Literature!E:E,$K$25)</f>
        <v>2</v>
      </c>
      <c r="L28" s="118">
        <f>COUNTIFS(Literature!F:F,A28,Literature!E:E,$L$25)</f>
        <v>2</v>
      </c>
      <c r="M28" s="118">
        <f>COUNTIFS(Literature!F:F,A28,Literature!E:E,$M$25)</f>
        <v>1</v>
      </c>
      <c r="N28" s="118">
        <f>COUNTIFS(Literature!F:F,A28,Literature!E:E,$N$25)</f>
        <v>1</v>
      </c>
      <c r="O28" s="118">
        <f>COUNTIFS(Literature!F:F,A28,Literature!E:E,$O$25)</f>
        <v>1</v>
      </c>
      <c r="P28" s="24">
        <f>COUNTIFS(Literature!F:F,A28,Literature!E:E,$P$25)</f>
        <v>0</v>
      </c>
      <c r="Q28">
        <f>SUM(B28:P28)</f>
        <v>18</v>
      </c>
    </row>
    <row r="29" spans="1:17" ht="16" x14ac:dyDescent="0.2">
      <c r="A29" s="21" t="s">
        <v>136</v>
      </c>
      <c r="B29" s="24">
        <f>COUNTIFS(Literature!F:F,A29,Literature!E:E,$B$25)</f>
        <v>0</v>
      </c>
      <c r="C29" s="118">
        <f>COUNTIFS(Literature!F:F,A29,Literature!E:E,$C$25)</f>
        <v>2</v>
      </c>
      <c r="D29" s="24">
        <f>COUNTIFS(Literature!F:F,A29,Literature!E:E,$D$25)</f>
        <v>0</v>
      </c>
      <c r="E29" s="24">
        <f>COUNTIFS(Literature!F:F,A29,Literature!E:E,$E$25)</f>
        <v>0</v>
      </c>
      <c r="F29" s="24">
        <f>COUNTIFS(Literature!F:F,A29,Literature!E:E,$F$25)</f>
        <v>0</v>
      </c>
      <c r="G29" s="24">
        <f>COUNTIFS(Literature!F:F,A29,Literature!E:E,$G$25)</f>
        <v>0</v>
      </c>
      <c r="H29" s="24">
        <f>COUNTIFS(Literature!F:F,A29,Literature!E:E,$H$25)</f>
        <v>0</v>
      </c>
      <c r="I29" s="24">
        <f>COUNTIFS(Literature!F:F,A29,Literature!E:E,$I$25)</f>
        <v>0</v>
      </c>
      <c r="J29" s="24">
        <f>COUNTIFS(Literature!F:F,A29,Literature!E:E,$J$25)</f>
        <v>0</v>
      </c>
      <c r="K29" s="24">
        <f>COUNTIFS(Literature!F:F,A29,Literature!E:E,$K$25)</f>
        <v>0</v>
      </c>
      <c r="L29" s="24">
        <f>COUNTIFS(Literature!F:F,A29,Literature!E:E,$L$25)</f>
        <v>0</v>
      </c>
      <c r="M29" s="24">
        <f>COUNTIFS(Literature!F:F,A29,Literature!E:E,$M$25)</f>
        <v>0</v>
      </c>
      <c r="N29" s="24">
        <f>COUNTIFS(Literature!F:F,A29,Literature!E:E,$N$25)</f>
        <v>0</v>
      </c>
      <c r="O29" s="24">
        <f>COUNTIFS(Literature!F:F,A29,Literature!E:E,$O$25)</f>
        <v>0</v>
      </c>
      <c r="P29" s="24">
        <f>COUNTIFS(Literature!F:F,A29,Literature!E:E,$P$25)</f>
        <v>0</v>
      </c>
      <c r="Q29">
        <f t="shared" si="0"/>
        <v>2</v>
      </c>
    </row>
    <row r="30" spans="1:17" ht="16" x14ac:dyDescent="0.2">
      <c r="A30" s="21" t="s">
        <v>143</v>
      </c>
      <c r="B30" s="24">
        <f>COUNTIFS(Literature!F:F,A30,Literature!E:E,$B$25)</f>
        <v>0</v>
      </c>
      <c r="C30" s="24">
        <f>COUNTIFS(Literature!F:F,A30,Literature!E:E,$C$25)</f>
        <v>0</v>
      </c>
      <c r="D30" s="24">
        <f>COUNTIFS(Literature!F:F,A30,Literature!E:E,$D$25)</f>
        <v>0</v>
      </c>
      <c r="E30" s="24">
        <f>COUNTIFS(Literature!F:F,A30,Literature!E:E,$E$25)</f>
        <v>0</v>
      </c>
      <c r="F30" s="118">
        <f>COUNTIFS(Literature!F:F,A30,Literature!E:E,$F$25)</f>
        <v>1</v>
      </c>
      <c r="G30" s="24">
        <f>COUNTIFS(Literature!F:F,A30,Literature!E:E,$G$25)</f>
        <v>0</v>
      </c>
      <c r="H30" s="24">
        <f>COUNTIFS(Literature!F:F,A30,Literature!E:E,$H$25)</f>
        <v>0</v>
      </c>
      <c r="I30" s="118">
        <f>COUNTIFS(Literature!F:F,A30,Literature!E:E,$I$25)</f>
        <v>1</v>
      </c>
      <c r="J30" s="24">
        <f>COUNTIFS(Literature!F:F,A30,Literature!E:E,$J$25)</f>
        <v>0</v>
      </c>
      <c r="K30" s="118">
        <f>COUNTIFS(Literature!F:F,A30,Literature!E:E,$K$25)</f>
        <v>1</v>
      </c>
      <c r="L30" s="24">
        <f>COUNTIFS(Literature!F:F,A30,Literature!E:E,$L$25)</f>
        <v>0</v>
      </c>
      <c r="M30" s="24">
        <f>COUNTIFS(Literature!F:F,A30,Literature!E:E,$M$25)</f>
        <v>0</v>
      </c>
      <c r="N30" s="24">
        <f>COUNTIFS(Literature!F:F,A30,Literature!E:E,$N$25)</f>
        <v>0</v>
      </c>
      <c r="O30" s="24">
        <f>COUNTIFS(Literature!F:F,A30,Literature!E:E,$O$25)</f>
        <v>0</v>
      </c>
      <c r="P30" s="24">
        <f>COUNTIFS(Literature!F:F,A30,Literature!E:E,$P$25)</f>
        <v>0</v>
      </c>
      <c r="Q30">
        <f t="shared" si="0"/>
        <v>3</v>
      </c>
    </row>
    <row r="31" spans="1:17" x14ac:dyDescent="0.2">
      <c r="A31" s="27" t="s">
        <v>120</v>
      </c>
      <c r="B31" s="24">
        <f>COUNTIFS(Literature!F:F,A31,Literature!E:E,$B$25)</f>
        <v>0</v>
      </c>
      <c r="C31" s="24">
        <f>COUNTIFS(Literature!F:F,A31,Literature!E:E,$C$25)</f>
        <v>0</v>
      </c>
      <c r="D31" s="118">
        <f>COUNTIFS(Literature!F:F,A31,Literature!E:E,$D$25)</f>
        <v>2</v>
      </c>
      <c r="E31" s="24">
        <f>COUNTIFS(Literature!F:F,A31,Literature!E:E,$E$25)</f>
        <v>0</v>
      </c>
      <c r="F31" s="24">
        <f>COUNTIFS(Literature!F:F,A31,Literature!E:E,$F$25)</f>
        <v>0</v>
      </c>
      <c r="G31" s="24">
        <f>COUNTIFS(Literature!F:F,A31,Literature!E:E,$G$25)</f>
        <v>0</v>
      </c>
      <c r="H31" s="24">
        <f>COUNTIFS(Literature!F:F,A31,Literature!E:E,$H$25)</f>
        <v>0</v>
      </c>
      <c r="I31" s="24">
        <f>COUNTIFS(Literature!F:F,A31,Literature!E:E,$I$25)</f>
        <v>0</v>
      </c>
      <c r="J31" s="118">
        <f>COUNTIFS(Literature!F:F,A31,Literature!E:E,$J$25)</f>
        <v>1</v>
      </c>
      <c r="K31" s="24">
        <f>COUNTIFS(Literature!F:F,A31,Literature!E:E,$K$25)</f>
        <v>0</v>
      </c>
      <c r="L31" s="24">
        <f>COUNTIFS(Literature!F:F,A31,Literature!E:E,$L$25)</f>
        <v>0</v>
      </c>
      <c r="M31" s="24">
        <f>COUNTIFS(Literature!F:F,A31,Literature!E:E,$M$25)</f>
        <v>0</v>
      </c>
      <c r="N31" s="24">
        <f>COUNTIFS(Literature!F:F,A31,Literature!E:E,$N$25)</f>
        <v>0</v>
      </c>
      <c r="O31" s="24">
        <f>COUNTIFS(Literature!F:F,A31,Literature!E:E,$O$25)</f>
        <v>0</v>
      </c>
      <c r="P31" s="118">
        <f>COUNTIFS(Literature!F:F,A31,Literature!E:E,$P$25)</f>
        <v>1</v>
      </c>
      <c r="Q31">
        <f t="shared" si="0"/>
        <v>4</v>
      </c>
    </row>
    <row r="32" spans="1:17" ht="16" x14ac:dyDescent="0.2">
      <c r="A32" s="21" t="s">
        <v>240</v>
      </c>
      <c r="B32" s="24">
        <f>COUNTIFS(Literature!F:F,A32,Literature!E:E,$B$25)</f>
        <v>0</v>
      </c>
      <c r="C32" s="24">
        <f>COUNTIFS(Literature!F:F,A32,Literature!E:E,$C$25)</f>
        <v>0</v>
      </c>
      <c r="D32" s="118">
        <f>COUNTIFS(Literature!F:F,A32,Literature!E:E,$D$25)</f>
        <v>1</v>
      </c>
      <c r="E32" s="24">
        <f>COUNTIFS(Literature!F:F,A32,Literature!E:E,$E$25)</f>
        <v>0</v>
      </c>
      <c r="F32" s="24">
        <f>COUNTIFS(Literature!F:F,A32,Literature!E:E,$F$25)</f>
        <v>0</v>
      </c>
      <c r="G32" s="118">
        <f>COUNTIFS(Literature!F:F,A32,Literature!E:E,$G$25)</f>
        <v>2</v>
      </c>
      <c r="H32" s="24">
        <f>COUNTIFS(Literature!F:F,A32,Literature!E:E,$H$25)</f>
        <v>0</v>
      </c>
      <c r="I32" s="24">
        <f>COUNTIFS(Literature!F:F,A32,Literature!E:E,$I$25)</f>
        <v>0</v>
      </c>
      <c r="J32" s="24">
        <f>COUNTIFS(Literature!F:F,A32,Literature!E:E,$J$25)</f>
        <v>0</v>
      </c>
      <c r="K32" s="118">
        <f>COUNTIFS(Literature!F:F,A32,Literature!E:E,$K$25)</f>
        <v>1</v>
      </c>
      <c r="L32" s="24">
        <f>COUNTIFS(Literature!F:F,A32,Literature!E:E,$L$25)</f>
        <v>0</v>
      </c>
      <c r="M32" s="24">
        <f>COUNTIFS(Literature!F:F,A32,Literature!E:E,$M$25)</f>
        <v>0</v>
      </c>
      <c r="N32" s="24">
        <f>COUNTIFS(Literature!F:F,A32,Literature!E:E,$N$25)</f>
        <v>0</v>
      </c>
      <c r="O32" s="24">
        <f>COUNTIFS(Literature!F:F,A32,Literature!E:E,$O$25)</f>
        <v>0</v>
      </c>
      <c r="P32" s="24">
        <f>COUNTIFS(Literature!F:F,A32,Literature!E:E,$P$25)</f>
        <v>0</v>
      </c>
      <c r="Q32">
        <f t="shared" si="0"/>
        <v>4</v>
      </c>
    </row>
    <row r="33" spans="1:17" ht="32" x14ac:dyDescent="0.2">
      <c r="A33" s="21" t="s">
        <v>374</v>
      </c>
      <c r="B33" s="118">
        <f>COUNTIFS(Literature!F:F,A33,Literature!E:E,$B$25)</f>
        <v>2</v>
      </c>
      <c r="C33" s="24">
        <f>COUNTIFS(Literature!F:F,A33,Literature!E:E,$C$25)</f>
        <v>0</v>
      </c>
      <c r="D33" s="24">
        <f>COUNTIFS(Literature!F:F,A33,Literature!E:E,$D$25)</f>
        <v>0</v>
      </c>
      <c r="E33" s="24">
        <f>COUNTIFS(Literature!F:F,A33,Literature!E:E,$E$25)</f>
        <v>0</v>
      </c>
      <c r="F33" s="118">
        <f>COUNTIFS(Literature!F:F,A33,Literature!E:E,$F$25)</f>
        <v>1</v>
      </c>
      <c r="G33" s="24">
        <f>COUNTIFS(Literature!F:F,A33,Literature!E:E,$G$25)</f>
        <v>0</v>
      </c>
      <c r="H33" s="24">
        <f>COUNTIFS(Literature!F:F,A33,Literature!E:E,$H$25)</f>
        <v>0</v>
      </c>
      <c r="I33" s="24">
        <f>COUNTIFS(Literature!F:F,A33,Literature!E:E,$I$25)</f>
        <v>0</v>
      </c>
      <c r="J33" s="24">
        <f>COUNTIFS(Literature!F:F,A33,Literature!E:E,$J$25)</f>
        <v>0</v>
      </c>
      <c r="K33" s="24">
        <f>COUNTIFS(Literature!F:F,A33,Literature!E:E,$K$25)</f>
        <v>0</v>
      </c>
      <c r="L33" s="24">
        <f>COUNTIFS(Literature!F:F,A33,Literature!E:E,$L$25)</f>
        <v>0</v>
      </c>
      <c r="M33" s="24">
        <f>COUNTIFS(Literature!F:F,A33,Literature!E:E,$M$25)</f>
        <v>0</v>
      </c>
      <c r="N33" s="24">
        <f>COUNTIFS(Literature!F:F,A33,Literature!E:E,$N$25)</f>
        <v>0</v>
      </c>
      <c r="O33" s="24">
        <f>COUNTIFS(Literature!F:F,A33,Literature!E:E,$O$25)</f>
        <v>0</v>
      </c>
      <c r="P33" s="24">
        <f>COUNTIFS(Literature!F:F,A33,Literature!E:E,$P$25)</f>
        <v>0</v>
      </c>
      <c r="Q33">
        <f t="shared" si="0"/>
        <v>3</v>
      </c>
    </row>
    <row r="35" spans="1:17" x14ac:dyDescent="0.2">
      <c r="B35">
        <f>SUM(B26:B33)</f>
        <v>2</v>
      </c>
      <c r="C35">
        <f t="shared" ref="C35:P35" si="1">SUM(C26:C33)</f>
        <v>6</v>
      </c>
      <c r="D35">
        <f t="shared" si="1"/>
        <v>7</v>
      </c>
      <c r="E35">
        <f t="shared" si="1"/>
        <v>2</v>
      </c>
      <c r="F35">
        <f t="shared" si="1"/>
        <v>3</v>
      </c>
      <c r="G35">
        <f t="shared" si="1"/>
        <v>3</v>
      </c>
      <c r="H35">
        <f t="shared" si="1"/>
        <v>1</v>
      </c>
      <c r="I35">
        <f t="shared" si="1"/>
        <v>1</v>
      </c>
      <c r="J35">
        <f t="shared" si="1"/>
        <v>1</v>
      </c>
      <c r="K35">
        <f t="shared" si="1"/>
        <v>4</v>
      </c>
      <c r="L35">
        <f t="shared" si="1"/>
        <v>2</v>
      </c>
      <c r="M35">
        <f t="shared" si="1"/>
        <v>1</v>
      </c>
      <c r="N35">
        <f t="shared" si="1"/>
        <v>1</v>
      </c>
      <c r="O35">
        <f t="shared" si="1"/>
        <v>1</v>
      </c>
      <c r="P35">
        <f t="shared" si="1"/>
        <v>1</v>
      </c>
      <c r="Q35">
        <f>SUM(B35:P35)</f>
        <v>36</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93AF2-6ADE-8148-9381-4B913373D2EE}">
  <dimension ref="A1:D44"/>
  <sheetViews>
    <sheetView topLeftCell="C1" zoomScale="211" workbookViewId="0">
      <selection activeCell="M8" sqref="M8"/>
    </sheetView>
  </sheetViews>
  <sheetFormatPr baseColWidth="10" defaultRowHeight="15" x14ac:dyDescent="0.2"/>
  <cols>
    <col min="1" max="1" width="23.33203125" customWidth="1"/>
    <col min="2" max="2" width="16.1640625" customWidth="1"/>
  </cols>
  <sheetData>
    <row r="1" spans="1:4" x14ac:dyDescent="0.2">
      <c r="A1" s="34" t="s">
        <v>124</v>
      </c>
      <c r="B1" s="34" t="s">
        <v>130</v>
      </c>
      <c r="D1" s="4"/>
    </row>
    <row r="2" spans="1:4" ht="16" x14ac:dyDescent="0.2">
      <c r="A2" s="21" t="s">
        <v>296</v>
      </c>
      <c r="B2" s="24">
        <f>COUNTIF(Literature!P:P,A2)</f>
        <v>3</v>
      </c>
    </row>
    <row r="3" spans="1:4" x14ac:dyDescent="0.2">
      <c r="A3" t="s">
        <v>297</v>
      </c>
      <c r="B3" s="24">
        <f>COUNTIF(Literature!P:P,A3)</f>
        <v>13</v>
      </c>
    </row>
    <row r="4" spans="1:4" ht="16" x14ac:dyDescent="0.2">
      <c r="A4" s="22" t="s">
        <v>300</v>
      </c>
      <c r="B4" s="24">
        <f>COUNTIF(Literature!P:P,A4)</f>
        <v>8</v>
      </c>
    </row>
    <row r="5" spans="1:4" ht="16" x14ac:dyDescent="0.2">
      <c r="A5" s="21" t="s">
        <v>298</v>
      </c>
      <c r="B5" s="24">
        <f>COUNTIF(Literature!P:P,A5)</f>
        <v>3</v>
      </c>
    </row>
    <row r="6" spans="1:4" x14ac:dyDescent="0.2">
      <c r="A6" s="24" t="s">
        <v>117</v>
      </c>
      <c r="B6" s="24">
        <f>COUNTIF(Literature!P:P,A6)</f>
        <v>1</v>
      </c>
    </row>
    <row r="7" spans="1:4" x14ac:dyDescent="0.2">
      <c r="A7" s="44" t="s">
        <v>190</v>
      </c>
      <c r="B7" s="24">
        <f>COUNTIF(Literature!P:P,A7)</f>
        <v>6</v>
      </c>
    </row>
    <row r="8" spans="1:4" ht="16" x14ac:dyDescent="0.2">
      <c r="A8" s="61" t="s">
        <v>229</v>
      </c>
      <c r="B8" s="24">
        <f>COUNTIF(Literature!P:P,A8)</f>
        <v>2</v>
      </c>
    </row>
    <row r="11" spans="1:4" ht="16" x14ac:dyDescent="0.2">
      <c r="A11" s="5" t="s">
        <v>4</v>
      </c>
      <c r="B11">
        <f>SUM(B2:B8)</f>
        <v>36</v>
      </c>
    </row>
    <row r="12" spans="1:4" x14ac:dyDescent="0.2">
      <c r="A12" s="5"/>
    </row>
    <row r="14" spans="1:4" x14ac:dyDescent="0.2">
      <c r="A14" s="5"/>
    </row>
    <row r="15" spans="1:4" x14ac:dyDescent="0.2">
      <c r="A15" s="5"/>
    </row>
    <row r="16" spans="1:4" x14ac:dyDescent="0.2">
      <c r="A16" s="5"/>
    </row>
    <row r="17" spans="1:1" x14ac:dyDescent="0.2">
      <c r="A17" s="5"/>
    </row>
    <row r="18" spans="1:1" x14ac:dyDescent="0.2">
      <c r="A18" s="5"/>
    </row>
    <row r="36" spans="1:2" x14ac:dyDescent="0.2">
      <c r="A36" s="4"/>
      <c r="B36" s="4"/>
    </row>
    <row r="37" spans="1:2" x14ac:dyDescent="0.2">
      <c r="A37" s="2"/>
    </row>
    <row r="40" spans="1:2" x14ac:dyDescent="0.2">
      <c r="A40" s="15"/>
    </row>
    <row r="43" spans="1:2" x14ac:dyDescent="0.2">
      <c r="A43" s="2"/>
    </row>
    <row r="44" spans="1:2" x14ac:dyDescent="0.2">
      <c r="A44" s="76"/>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7C4FE-FFD1-C34F-A05A-3A62DCF11FCB}">
  <dimension ref="A1:H27"/>
  <sheetViews>
    <sheetView zoomScale="110" workbookViewId="0">
      <selection activeCell="D4" sqref="D2:E4"/>
    </sheetView>
  </sheetViews>
  <sheetFormatPr baseColWidth="10" defaultRowHeight="15" x14ac:dyDescent="0.2"/>
  <cols>
    <col min="1" max="1" width="22.1640625" bestFit="1" customWidth="1"/>
    <col min="2" max="2" width="15.6640625" bestFit="1" customWidth="1"/>
    <col min="3" max="5" width="15.6640625" customWidth="1"/>
    <col min="6" max="6" width="19.6640625" bestFit="1" customWidth="1"/>
    <col min="7" max="7" width="19" customWidth="1"/>
  </cols>
  <sheetData>
    <row r="1" spans="1:8" ht="32" x14ac:dyDescent="0.2">
      <c r="A1" s="34" t="s">
        <v>124</v>
      </c>
      <c r="B1" s="34" t="s">
        <v>130</v>
      </c>
      <c r="C1" s="34" t="s">
        <v>301</v>
      </c>
      <c r="D1" s="34" t="s">
        <v>302</v>
      </c>
      <c r="E1" s="34" t="s">
        <v>238</v>
      </c>
      <c r="F1" s="75" t="s">
        <v>239</v>
      </c>
    </row>
    <row r="2" spans="1:8" ht="32" x14ac:dyDescent="0.2">
      <c r="A2" s="21" t="s">
        <v>296</v>
      </c>
      <c r="B2" s="24">
        <f>COUNTIF(Literature!P:P,A2)</f>
        <v>3</v>
      </c>
      <c r="C2" s="53">
        <f>MIN(Literature!O2:O4)</f>
        <v>8128</v>
      </c>
      <c r="D2" s="53">
        <f>MAX(Literature!O2:O4)</f>
        <v>13068</v>
      </c>
      <c r="E2" s="24">
        <f>SUMIF(Literature!P$2:P$37,A2,Literature!O$2:O$37)</f>
        <v>31114</v>
      </c>
      <c r="F2" s="72">
        <f>E2/B2</f>
        <v>10371.333333333334</v>
      </c>
    </row>
    <row r="3" spans="1:8" x14ac:dyDescent="0.2">
      <c r="A3" t="s">
        <v>297</v>
      </c>
      <c r="B3" s="24">
        <f>COUNTIF(Literature!P:P,A3)</f>
        <v>13</v>
      </c>
      <c r="C3" s="24">
        <f>MIN(Literature!O5:O17)</f>
        <v>150</v>
      </c>
      <c r="D3" s="91">
        <f>MAX(Literature!O5:O17)</f>
        <v>42753</v>
      </c>
      <c r="E3" s="24">
        <f>SUMIF(Literature!P$2:P$37,A3,Literature!O$2:O$37)</f>
        <v>81288</v>
      </c>
      <c r="F3" s="72">
        <f>E3/B3</f>
        <v>6252.9230769230771</v>
      </c>
    </row>
    <row r="4" spans="1:8" ht="16" x14ac:dyDescent="0.2">
      <c r="A4" s="22" t="s">
        <v>300</v>
      </c>
      <c r="B4" s="24">
        <f>COUNTIF(Literature!P:P,A4)</f>
        <v>8</v>
      </c>
      <c r="C4" s="24">
        <f>MIN(Literature!O22:O29)</f>
        <v>63</v>
      </c>
      <c r="D4" s="24">
        <f>MAX(Literature!O22:O29)</f>
        <v>310</v>
      </c>
      <c r="E4" s="24">
        <f>SUMIF(Literature!P$2:P$37,A4,Literature!O$2:O$37)</f>
        <v>491</v>
      </c>
      <c r="F4" s="72">
        <f>E4/B4</f>
        <v>61.375</v>
      </c>
    </row>
    <row r="5" spans="1:8" ht="16" x14ac:dyDescent="0.2">
      <c r="A5" s="21" t="s">
        <v>298</v>
      </c>
      <c r="B5" s="24">
        <f>COUNTIF(Literature!P:P,A5)</f>
        <v>3</v>
      </c>
      <c r="C5" s="24">
        <f>MIN(Literature!O19:O21)</f>
        <v>6758</v>
      </c>
      <c r="D5" s="24">
        <f>MAX(Literature!O19:O21)</f>
        <v>6758</v>
      </c>
      <c r="E5" s="24">
        <f>SUMIF(Literature!P$2:P$37,A5,Literature!O$2:O$37)</f>
        <v>6758</v>
      </c>
      <c r="F5" s="72">
        <f>E5/B5</f>
        <v>2252.6666666666665</v>
      </c>
    </row>
    <row r="6" spans="1:8" x14ac:dyDescent="0.2">
      <c r="A6" s="24" t="s">
        <v>117</v>
      </c>
      <c r="B6" s="24">
        <f>COUNTIF(Literature!P:P,A6)</f>
        <v>1</v>
      </c>
      <c r="C6" s="24">
        <v>222</v>
      </c>
      <c r="D6" s="24">
        <f>SUMIF(Literature!P$2:P$37,A6,Literature!O$2:O$37)</f>
        <v>222</v>
      </c>
      <c r="E6">
        <v>222</v>
      </c>
      <c r="F6" s="72">
        <f>D6/B6</f>
        <v>222</v>
      </c>
    </row>
    <row r="7" spans="1:8" x14ac:dyDescent="0.2">
      <c r="A7" s="44" t="s">
        <v>190</v>
      </c>
      <c r="B7" s="24">
        <f>COUNTIF(Literature!P:P,A7)</f>
        <v>6</v>
      </c>
      <c r="C7" s="24">
        <f>MIN(Literature!O30:O35)</f>
        <v>966</v>
      </c>
      <c r="D7" s="24">
        <f>MAX(Literature!O30:O35)</f>
        <v>55439</v>
      </c>
      <c r="E7" s="24">
        <f>SUMIF(Literature!P$2:P$37,A7,Literature!O$2:O$37)</f>
        <v>115706</v>
      </c>
      <c r="F7" s="72">
        <f>E7/B7</f>
        <v>19284.333333333332</v>
      </c>
    </row>
    <row r="8" spans="1:8" ht="16" x14ac:dyDescent="0.2">
      <c r="A8" s="61" t="s">
        <v>229</v>
      </c>
      <c r="B8" s="24">
        <f>COUNTIF(Literature!P:P,A8)</f>
        <v>2</v>
      </c>
      <c r="C8" s="24">
        <f>MIN(Literature!O36:O37)</f>
        <v>2929</v>
      </c>
      <c r="D8" s="24">
        <f>MAX(Literature!O36:O37)</f>
        <v>3209</v>
      </c>
      <c r="E8" s="24">
        <f>SUMIF(Literature!P$2:P$37,A8,Literature!O$2:O$37)</f>
        <v>6138</v>
      </c>
      <c r="F8" s="24">
        <f>E8/B8</f>
        <v>3069</v>
      </c>
    </row>
    <row r="11" spans="1:8" ht="16" x14ac:dyDescent="0.2">
      <c r="A11" s="5" t="s">
        <v>4</v>
      </c>
      <c r="B11">
        <f>SUM(B2:B8)</f>
        <v>36</v>
      </c>
      <c r="E11">
        <f>SUM(E2:E8)</f>
        <v>241717</v>
      </c>
    </row>
    <row r="14" spans="1:8" x14ac:dyDescent="0.2">
      <c r="B14" s="73"/>
      <c r="C14" s="73"/>
      <c r="D14" s="73"/>
      <c r="E14" s="74"/>
    </row>
    <row r="15" spans="1:8" x14ac:dyDescent="0.2">
      <c r="B15" s="73"/>
      <c r="C15" s="73"/>
      <c r="D15" s="73"/>
      <c r="F15" s="74"/>
      <c r="G15" s="2"/>
    </row>
    <row r="16" spans="1:8" x14ac:dyDescent="0.2">
      <c r="A16" s="73"/>
      <c r="B16" s="73"/>
      <c r="C16" s="73"/>
      <c r="E16" s="101"/>
      <c r="G16" s="2"/>
      <c r="H16" s="73"/>
    </row>
    <row r="17" spans="1:8" x14ac:dyDescent="0.2">
      <c r="A17" s="73"/>
      <c r="B17" s="73"/>
      <c r="C17" s="73"/>
      <c r="F17" s="74"/>
      <c r="G17" s="62"/>
      <c r="H17" s="73"/>
    </row>
    <row r="18" spans="1:8" x14ac:dyDescent="0.2">
      <c r="A18" s="73"/>
      <c r="B18" s="73"/>
      <c r="C18" s="73"/>
      <c r="E18" s="101"/>
      <c r="F18" s="2"/>
      <c r="G18" s="2"/>
      <c r="H18" s="73"/>
    </row>
    <row r="19" spans="1:8" x14ac:dyDescent="0.2">
      <c r="A19" s="73"/>
      <c r="B19" s="73"/>
      <c r="C19" s="73"/>
      <c r="E19" s="74"/>
      <c r="F19" s="73"/>
      <c r="G19" s="2"/>
      <c r="H19" s="73"/>
    </row>
    <row r="20" spans="1:8" x14ac:dyDescent="0.2">
      <c r="A20" s="73"/>
      <c r="B20" s="73"/>
      <c r="C20" s="73"/>
      <c r="E20" s="74"/>
      <c r="F20" s="73"/>
      <c r="G20" s="2"/>
      <c r="H20" s="73"/>
    </row>
    <row r="21" spans="1:8" x14ac:dyDescent="0.2">
      <c r="A21" s="73"/>
      <c r="B21" s="73"/>
      <c r="C21" s="73"/>
      <c r="D21" s="74"/>
      <c r="E21" s="101"/>
      <c r="F21" s="73"/>
      <c r="G21" s="74"/>
      <c r="H21" s="73"/>
    </row>
    <row r="22" spans="1:8" x14ac:dyDescent="0.2">
      <c r="A22" s="73"/>
      <c r="B22" s="73"/>
      <c r="C22" s="73"/>
      <c r="D22" s="2"/>
      <c r="E22" s="74"/>
      <c r="F22" s="73"/>
      <c r="G22" s="74"/>
      <c r="H22" s="73"/>
    </row>
    <row r="23" spans="1:8" x14ac:dyDescent="0.2">
      <c r="A23" s="73"/>
      <c r="B23" s="73"/>
      <c r="C23" s="73"/>
      <c r="D23" s="73"/>
      <c r="E23" s="74"/>
      <c r="G23" s="2"/>
    </row>
    <row r="24" spans="1:8" x14ac:dyDescent="0.2">
      <c r="E24" s="92"/>
      <c r="G24" s="74"/>
    </row>
    <row r="25" spans="1:8" x14ac:dyDescent="0.2">
      <c r="E25" s="92"/>
      <c r="G25" s="74"/>
    </row>
    <row r="26" spans="1:8" x14ac:dyDescent="0.2">
      <c r="G26" s="62"/>
    </row>
    <row r="27" spans="1:8" x14ac:dyDescent="0.2">
      <c r="G27" s="62"/>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2F22E-09EF-2D48-8DA3-35BA5054F532}">
  <dimension ref="A1:C24"/>
  <sheetViews>
    <sheetView zoomScale="125" workbookViewId="0">
      <selection activeCell="C23" sqref="C23"/>
    </sheetView>
  </sheetViews>
  <sheetFormatPr baseColWidth="10" defaultRowHeight="15" x14ac:dyDescent="0.2"/>
  <sheetData>
    <row r="1" spans="1:3" ht="32" x14ac:dyDescent="0.2">
      <c r="A1" s="10" t="s">
        <v>5</v>
      </c>
      <c r="B1" s="4" t="s">
        <v>21</v>
      </c>
    </row>
    <row r="2" spans="1:3" ht="16" x14ac:dyDescent="0.2">
      <c r="A2" s="8" t="s">
        <v>6</v>
      </c>
      <c r="B2">
        <f>COUNTIF(Literature!B:B,Year!A2)</f>
        <v>1</v>
      </c>
    </row>
    <row r="3" spans="1:3" ht="16" x14ac:dyDescent="0.2">
      <c r="A3" s="8" t="s">
        <v>7</v>
      </c>
      <c r="B3">
        <f>COUNTIF(Literature!B:B,Year!A3)</f>
        <v>1</v>
      </c>
    </row>
    <row r="4" spans="1:3" ht="16" x14ac:dyDescent="0.2">
      <c r="A4" s="8" t="s">
        <v>8</v>
      </c>
      <c r="B4">
        <f>COUNTIF(Literature!B:B,Year!A4)</f>
        <v>2</v>
      </c>
    </row>
    <row r="5" spans="1:3" ht="16" x14ac:dyDescent="0.2">
      <c r="A5" s="8" t="s">
        <v>9</v>
      </c>
      <c r="B5">
        <f>COUNTIF(Literature!B:B,Year!A5)</f>
        <v>2</v>
      </c>
    </row>
    <row r="6" spans="1:3" ht="16" x14ac:dyDescent="0.2">
      <c r="A6" s="8" t="s">
        <v>10</v>
      </c>
      <c r="B6">
        <f>COUNTIF(Literature!B:B,Year!A6)</f>
        <v>0</v>
      </c>
    </row>
    <row r="7" spans="1:3" ht="16" x14ac:dyDescent="0.2">
      <c r="A7" s="8" t="s">
        <v>11</v>
      </c>
      <c r="B7">
        <f>COUNTIF(Literature!B:B,Year!A7)</f>
        <v>0</v>
      </c>
    </row>
    <row r="8" spans="1:3" ht="16" x14ac:dyDescent="0.2">
      <c r="A8" s="8" t="s">
        <v>12</v>
      </c>
      <c r="B8">
        <f>COUNTIF(Literature!B:B,Year!A8)</f>
        <v>1</v>
      </c>
    </row>
    <row r="9" spans="1:3" ht="16" x14ac:dyDescent="0.2">
      <c r="A9" s="8" t="s">
        <v>13</v>
      </c>
      <c r="B9">
        <f>COUNTIF(Literature!B:B,Year!A9)</f>
        <v>0</v>
      </c>
    </row>
    <row r="10" spans="1:3" ht="16" x14ac:dyDescent="0.2">
      <c r="A10" s="8" t="s">
        <v>14</v>
      </c>
      <c r="B10">
        <f>COUNTIF(Literature!B:B,Year!A10)</f>
        <v>1</v>
      </c>
    </row>
    <row r="11" spans="1:3" ht="16" x14ac:dyDescent="0.2">
      <c r="A11" s="8" t="s">
        <v>15</v>
      </c>
      <c r="B11">
        <f>COUNTIF(Literature!B:B,Year!A11)</f>
        <v>1</v>
      </c>
    </row>
    <row r="12" spans="1:3" ht="16" x14ac:dyDescent="0.2">
      <c r="A12" s="5" t="s">
        <v>16</v>
      </c>
      <c r="B12">
        <f>COUNTIF(Literature!B:B,Year!A12)</f>
        <v>3</v>
      </c>
      <c r="C12">
        <f>SUM(B2:B12)</f>
        <v>12</v>
      </c>
    </row>
    <row r="13" spans="1:3" ht="16" x14ac:dyDescent="0.2">
      <c r="A13" s="5" t="s">
        <v>17</v>
      </c>
      <c r="B13">
        <f>COUNTIF(Literature!B:B,Year!A13)</f>
        <v>2</v>
      </c>
    </row>
    <row r="14" spans="1:3" ht="16" x14ac:dyDescent="0.2">
      <c r="A14" s="5" t="s">
        <v>18</v>
      </c>
      <c r="B14">
        <f>COUNTIF(Literature!B:B,Year!A14)</f>
        <v>0</v>
      </c>
    </row>
    <row r="15" spans="1:3" ht="16" x14ac:dyDescent="0.2">
      <c r="A15" s="5" t="s">
        <v>19</v>
      </c>
      <c r="B15">
        <f>COUNTIF(Literature!B:B,Year!A15)</f>
        <v>4</v>
      </c>
    </row>
    <row r="16" spans="1:3" ht="16" x14ac:dyDescent="0.2">
      <c r="A16" s="5" t="s">
        <v>20</v>
      </c>
      <c r="B16">
        <f>COUNTIF(Literature!B:B,Year!A16)</f>
        <v>0</v>
      </c>
    </row>
    <row r="17" spans="1:3" ht="16" x14ac:dyDescent="0.2">
      <c r="A17" s="5" t="s">
        <v>22</v>
      </c>
      <c r="B17">
        <f>COUNTIF(Literature!B:B,Year!A17)</f>
        <v>2</v>
      </c>
    </row>
    <row r="18" spans="1:3" ht="16" x14ac:dyDescent="0.2">
      <c r="A18" s="5" t="s">
        <v>249</v>
      </c>
      <c r="B18">
        <f>COUNTIF(Literature!B:B,Year!A18)</f>
        <v>2</v>
      </c>
    </row>
    <row r="19" spans="1:3" ht="16" x14ac:dyDescent="0.2">
      <c r="A19" s="5" t="s">
        <v>250</v>
      </c>
      <c r="B19">
        <f>COUNTIF(Literature!B:B,Year!A19)</f>
        <v>5</v>
      </c>
    </row>
    <row r="20" spans="1:3" ht="16" x14ac:dyDescent="0.2">
      <c r="A20" s="5" t="s">
        <v>251</v>
      </c>
      <c r="B20">
        <f>COUNTIF(Literature!B:B,Year!A20)</f>
        <v>4</v>
      </c>
    </row>
    <row r="21" spans="1:3" ht="16" x14ac:dyDescent="0.2">
      <c r="A21" s="5" t="s">
        <v>252</v>
      </c>
      <c r="B21">
        <f>COUNTIF(Literature!B:B,Year!A21)</f>
        <v>3</v>
      </c>
    </row>
    <row r="22" spans="1:3" ht="16" x14ac:dyDescent="0.2">
      <c r="A22" s="5" t="s">
        <v>253</v>
      </c>
      <c r="B22">
        <f>COUNTIF(Literature!B:B,Year!A22)</f>
        <v>2</v>
      </c>
      <c r="C22">
        <f>SUM(B13:B22)</f>
        <v>24</v>
      </c>
    </row>
    <row r="24" spans="1:3" ht="16" x14ac:dyDescent="0.2">
      <c r="A24" s="5" t="s">
        <v>4</v>
      </c>
      <c r="B24">
        <f>SUM(B2:B22)</f>
        <v>36</v>
      </c>
    </row>
  </sheetData>
  <phoneticPr fontId="12"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Regneark</vt:lpstr>
      </vt:variant>
      <vt:variant>
        <vt:i4>10</vt:i4>
      </vt:variant>
    </vt:vector>
  </HeadingPairs>
  <TitlesOfParts>
    <vt:vector size="10" baseType="lpstr">
      <vt:lpstr>Literature</vt:lpstr>
      <vt:lpstr>Excluded literature</vt:lpstr>
      <vt:lpstr>Database</vt:lpstr>
      <vt:lpstr>Categoy</vt:lpstr>
      <vt:lpstr>Citations</vt:lpstr>
      <vt:lpstr>Country</vt:lpstr>
      <vt:lpstr>Type of information source</vt:lpstr>
      <vt:lpstr>Cases</vt:lpstr>
      <vt:lpstr>Year</vt:lpstr>
      <vt:lpstr>Building defect definition</vt:lpstr>
    </vt:vector>
  </TitlesOfParts>
  <Company>NTNU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Erlend Andenæs</dc:creator>
  <cp:lastModifiedBy>Line Berg Oppedal</cp:lastModifiedBy>
  <dcterms:created xsi:type="dcterms:W3CDTF">2017-09-07T10:09:24Z</dcterms:created>
  <dcterms:modified xsi:type="dcterms:W3CDTF">2024-03-19T10:20:07Z</dcterms:modified>
</cp:coreProperties>
</file>