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tables/table1.xml" ContentType="application/vnd.openxmlformats-officedocument.spreadsheetml.tab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2I\Understanding the WHO tube test\Preparing publication\Submission\"/>
    </mc:Choice>
  </mc:AlternateContent>
  <xr:revisionPtr revIDLastSave="0" documentId="8_{027772CF-03D6-4F30-AD0C-C85622FB7E03}" xr6:coauthVersionLast="36" xr6:coauthVersionMax="36" xr10:uidLastSave="{00000000-0000-0000-0000-000000000000}"/>
  <bookViews>
    <workbookView xWindow="-120" yWindow="-120" windowWidth="29040" windowHeight="15840" xr2:uid="{2F52348D-7598-40EC-ABEA-487D8CB591F1}"/>
  </bookViews>
  <sheets>
    <sheet name="Rep 1 - WHO Tube - Kisumu" sheetId="1" r:id="rId1"/>
    <sheet name="Rep 2 - WHO Tube - Kisumu" sheetId="2" r:id="rId2"/>
    <sheet name="Rep 3 - WHO Tube - Kisumu" sheetId="8" r:id="rId3"/>
    <sheet name="Rep 4 - WHO Tube - Kisumu" sheetId="10" r:id="rId4"/>
    <sheet name="Rep 1 - WHO Tube - VK7" sheetId="13" r:id="rId5"/>
    <sheet name="Rep 2 - WHO Tube - VK7" sheetId="3" r:id="rId6"/>
    <sheet name="Rep 1 - WHO Tube - Tiassale" sheetId="14" r:id="rId7"/>
    <sheet name="Rep 2 - WHO Tube - Tiassale" sheetId="15" r:id="rId8"/>
    <sheet name="Rep 3 - WHO Tube - Tiassale " sheetId="18" r:id="rId9"/>
    <sheet name="Rep 1 - WHO Tube - Tiassale AGE" sheetId="21" r:id="rId10"/>
    <sheet name="Rep 2 - WHO Tube - Tiassale AGE" sheetId="22" r:id="rId11"/>
    <sheet name="Rep 3 - WHO Tube - Tiassale AGE" sheetId="23" r:id="rId12"/>
    <sheet name="Rep 1 - WHO Tube - Kisumu AGE" sheetId="25" r:id="rId13"/>
    <sheet name="Rep 2 - WHO Tube - Kisumu AGE" sheetId="26" r:id="rId14"/>
    <sheet name="Rep 3 - WHO Tube - Kisumu AGE" sheetId="27" r:id="rId15"/>
    <sheet name="Rep 4 - WHO Tube - Tiassale" sheetId="29" r:id="rId16"/>
    <sheet name="Rep 5 - WHO Tube - Kisumu" sheetId="31" r:id="rId17"/>
    <sheet name="Rep 4 - WHO Tube - Tiassale Age" sheetId="32" r:id="rId18"/>
    <sheet name="Rep 5 - WHO Tube - Tiassale Age" sheetId="33" r:id="rId19"/>
    <sheet name="Rep 6 - WHO Tube - Tiassale Age" sheetId="34" r:id="rId20"/>
    <sheet name="Rep 4 - WHO Tube - Kisumu Age" sheetId="35" r:id="rId21"/>
    <sheet name="Rep 5 - WHO Tube - Kisumu Age" sheetId="36" r:id="rId22"/>
    <sheet name="Rep 6 - WHO Tube - Kisumu Age" sheetId="37" r:id="rId23"/>
    <sheet name="Rep 7 - WHO Tube - Tiassale Age" sheetId="38" r:id="rId24"/>
    <sheet name="Rep 8 - WHO Tube - Tiassale Age" sheetId="40" r:id="rId25"/>
    <sheet name="Rep 9 - WHO Tube - Tiassale Age" sheetId="39" r:id="rId26"/>
    <sheet name="Rep 7 - WHO Tube - Kisumu Age" sheetId="41" r:id="rId27"/>
    <sheet name="Rep 8 - WHO Tube - Kisumu Age" sheetId="42" r:id="rId28"/>
    <sheet name="Rep 9 - WHO Tube - Kisumu Age" sheetId="43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10" l="1"/>
  <c r="Q9" i="10"/>
  <c r="Q10" i="10"/>
  <c r="Q11" i="10"/>
  <c r="Q12" i="10"/>
  <c r="Q13" i="10"/>
  <c r="P13" i="10"/>
  <c r="P12" i="10"/>
  <c r="P11" i="10"/>
  <c r="P8" i="10"/>
  <c r="O8" i="10"/>
  <c r="O9" i="10"/>
  <c r="O10" i="10"/>
  <c r="O11" i="10"/>
  <c r="O12" i="10"/>
  <c r="O13" i="10"/>
  <c r="N13" i="10"/>
  <c r="N12" i="10"/>
  <c r="N11" i="10"/>
  <c r="N10" i="10"/>
  <c r="N9" i="10"/>
  <c r="N8" i="10"/>
  <c r="J8" i="10"/>
  <c r="K8" i="10"/>
  <c r="J9" i="10"/>
  <c r="K9" i="10"/>
  <c r="J10" i="10"/>
  <c r="K10" i="10"/>
  <c r="J11" i="10"/>
  <c r="K11" i="10"/>
  <c r="J12" i="10"/>
  <c r="K12" i="10"/>
  <c r="J13" i="10"/>
  <c r="K13" i="10"/>
  <c r="I13" i="10"/>
  <c r="I12" i="10"/>
  <c r="I11" i="10"/>
  <c r="I10" i="10"/>
  <c r="I9" i="10"/>
  <c r="I8" i="10"/>
  <c r="E28" i="10"/>
  <c r="F28" i="10"/>
  <c r="E19" i="10"/>
  <c r="F19" i="10"/>
  <c r="E14" i="10"/>
  <c r="F14" i="10"/>
  <c r="E8" i="10"/>
  <c r="F8" i="10"/>
  <c r="F13" i="43" l="1"/>
  <c r="E13" i="43"/>
  <c r="F12" i="43"/>
  <c r="E12" i="43"/>
  <c r="F11" i="43"/>
  <c r="E11" i="43"/>
  <c r="F10" i="43"/>
  <c r="O9" i="43" s="1"/>
  <c r="Q9" i="43" s="1"/>
  <c r="E10" i="43"/>
  <c r="N9" i="43" s="1"/>
  <c r="P9" i="43" s="1"/>
  <c r="K9" i="43"/>
  <c r="J9" i="43"/>
  <c r="M9" i="43" s="1"/>
  <c r="I9" i="43"/>
  <c r="L9" i="43" s="1"/>
  <c r="F9" i="43"/>
  <c r="E9" i="43"/>
  <c r="N8" i="43"/>
  <c r="P8" i="43" s="1"/>
  <c r="M8" i="43"/>
  <c r="K8" i="43"/>
  <c r="J8" i="43"/>
  <c r="I8" i="43"/>
  <c r="L8" i="43" s="1"/>
  <c r="F8" i="43"/>
  <c r="O8" i="43" s="1"/>
  <c r="Q8" i="43" s="1"/>
  <c r="E8" i="43"/>
  <c r="F13" i="42"/>
  <c r="E13" i="42"/>
  <c r="F12" i="42"/>
  <c r="E12" i="42"/>
  <c r="F11" i="42"/>
  <c r="E11" i="42"/>
  <c r="F10" i="42"/>
  <c r="E10" i="42"/>
  <c r="K9" i="42"/>
  <c r="J9" i="42"/>
  <c r="I9" i="42"/>
  <c r="F9" i="42"/>
  <c r="E9" i="42"/>
  <c r="K8" i="42"/>
  <c r="J8" i="42"/>
  <c r="I8" i="42"/>
  <c r="F8" i="42"/>
  <c r="E8" i="42"/>
  <c r="N8" i="42" s="1"/>
  <c r="P8" i="42" s="1"/>
  <c r="F13" i="41"/>
  <c r="E13" i="41"/>
  <c r="F12" i="41"/>
  <c r="E12" i="41"/>
  <c r="F11" i="41"/>
  <c r="E11" i="41"/>
  <c r="F10" i="41"/>
  <c r="E10" i="41"/>
  <c r="K9" i="41"/>
  <c r="J9" i="41"/>
  <c r="I9" i="41"/>
  <c r="F9" i="41"/>
  <c r="E9" i="41"/>
  <c r="K8" i="41"/>
  <c r="J8" i="41"/>
  <c r="I8" i="41"/>
  <c r="F8" i="41"/>
  <c r="E8" i="41"/>
  <c r="N8" i="41" l="1"/>
  <c r="P8" i="41" s="1"/>
  <c r="L9" i="41"/>
  <c r="N9" i="41"/>
  <c r="P9" i="41" s="1"/>
  <c r="O9" i="41"/>
  <c r="Q9" i="41" s="1"/>
  <c r="M9" i="41"/>
  <c r="O8" i="41"/>
  <c r="Q8" i="41" s="1"/>
  <c r="M8" i="41"/>
  <c r="N9" i="42"/>
  <c r="P9" i="42" s="1"/>
  <c r="O9" i="42"/>
  <c r="Q9" i="42" s="1"/>
  <c r="O8" i="42"/>
  <c r="Q8" i="42" s="1"/>
  <c r="M8" i="42"/>
  <c r="L9" i="42"/>
  <c r="L8" i="42"/>
  <c r="M9" i="42"/>
  <c r="L8" i="41"/>
  <c r="F13" i="40" l="1"/>
  <c r="E13" i="40"/>
  <c r="F12" i="40"/>
  <c r="E12" i="40"/>
  <c r="F11" i="40"/>
  <c r="E11" i="40"/>
  <c r="F10" i="40"/>
  <c r="O9" i="40" s="1"/>
  <c r="Q9" i="40" s="1"/>
  <c r="E10" i="40"/>
  <c r="N9" i="40" s="1"/>
  <c r="P9" i="40" s="1"/>
  <c r="K9" i="40"/>
  <c r="J9" i="40"/>
  <c r="I9" i="40"/>
  <c r="F9" i="40"/>
  <c r="E9" i="40"/>
  <c r="K8" i="40"/>
  <c r="J8" i="40"/>
  <c r="I8" i="40"/>
  <c r="F8" i="40"/>
  <c r="O8" i="40" s="1"/>
  <c r="Q8" i="40" s="1"/>
  <c r="E8" i="40"/>
  <c r="N8" i="40" s="1"/>
  <c r="P8" i="40" s="1"/>
  <c r="F13" i="39"/>
  <c r="E13" i="39"/>
  <c r="F12" i="39"/>
  <c r="E12" i="39"/>
  <c r="F11" i="39"/>
  <c r="E11" i="39"/>
  <c r="F10" i="39"/>
  <c r="E10" i="39"/>
  <c r="O9" i="39"/>
  <c r="Q9" i="39" s="1"/>
  <c r="N9" i="39"/>
  <c r="P9" i="39" s="1"/>
  <c r="K9" i="39"/>
  <c r="J9" i="39"/>
  <c r="M9" i="39" s="1"/>
  <c r="I9" i="39"/>
  <c r="L9" i="39" s="1"/>
  <c r="F9" i="39"/>
  <c r="E9" i="39"/>
  <c r="N8" i="39"/>
  <c r="P8" i="39" s="1"/>
  <c r="M8" i="39"/>
  <c r="K8" i="39"/>
  <c r="J8" i="39"/>
  <c r="I8" i="39"/>
  <c r="L8" i="39" s="1"/>
  <c r="F8" i="39"/>
  <c r="O8" i="39" s="1"/>
  <c r="Q8" i="39" s="1"/>
  <c r="E8" i="39"/>
  <c r="F13" i="38"/>
  <c r="E13" i="38"/>
  <c r="F12" i="38"/>
  <c r="E12" i="38"/>
  <c r="F11" i="38"/>
  <c r="E11" i="38"/>
  <c r="F10" i="38"/>
  <c r="O9" i="38" s="1"/>
  <c r="Q9" i="38" s="1"/>
  <c r="E10" i="38"/>
  <c r="N9" i="38" s="1"/>
  <c r="P9" i="38" s="1"/>
  <c r="K9" i="38"/>
  <c r="J9" i="38"/>
  <c r="I9" i="38"/>
  <c r="F9" i="38"/>
  <c r="E9" i="38"/>
  <c r="K8" i="38"/>
  <c r="J8" i="38"/>
  <c r="I8" i="38"/>
  <c r="F8" i="38"/>
  <c r="O8" i="38" s="1"/>
  <c r="Q8" i="38" s="1"/>
  <c r="E8" i="38"/>
  <c r="N8" i="38" s="1"/>
  <c r="P8" i="38" s="1"/>
  <c r="M9" i="40" l="1"/>
  <c r="M8" i="40"/>
  <c r="L8" i="40"/>
  <c r="L9" i="40"/>
  <c r="M9" i="38"/>
  <c r="L8" i="38"/>
  <c r="M8" i="38"/>
  <c r="L9" i="38"/>
  <c r="F13" i="37" l="1"/>
  <c r="E13" i="37"/>
  <c r="F12" i="37"/>
  <c r="E12" i="37"/>
  <c r="F11" i="37"/>
  <c r="E11" i="37"/>
  <c r="F10" i="37"/>
  <c r="E10" i="37"/>
  <c r="O9" i="37"/>
  <c r="Q9" i="37" s="1"/>
  <c r="N9" i="37"/>
  <c r="P9" i="37" s="1"/>
  <c r="K9" i="37"/>
  <c r="J9" i="37"/>
  <c r="M9" i="37" s="1"/>
  <c r="I9" i="37"/>
  <c r="L9" i="37" s="1"/>
  <c r="F9" i="37"/>
  <c r="E9" i="37"/>
  <c r="K8" i="37"/>
  <c r="J8" i="37"/>
  <c r="I8" i="37"/>
  <c r="F8" i="37"/>
  <c r="O8" i="37" s="1"/>
  <c r="Q8" i="37" s="1"/>
  <c r="E8" i="37"/>
  <c r="F13" i="36"/>
  <c r="E13" i="36"/>
  <c r="F12" i="36"/>
  <c r="E12" i="36"/>
  <c r="F11" i="36"/>
  <c r="E11" i="36"/>
  <c r="F10" i="36"/>
  <c r="E10" i="36"/>
  <c r="N9" i="36" s="1"/>
  <c r="P9" i="36" s="1"/>
  <c r="O9" i="36"/>
  <c r="Q9" i="36" s="1"/>
  <c r="K9" i="36"/>
  <c r="J9" i="36"/>
  <c r="I9" i="36"/>
  <c r="L9" i="36" s="1"/>
  <c r="F9" i="36"/>
  <c r="E9" i="36"/>
  <c r="K8" i="36"/>
  <c r="J8" i="36"/>
  <c r="I8" i="36"/>
  <c r="F8" i="36"/>
  <c r="O8" i="36" s="1"/>
  <c r="Q8" i="36" s="1"/>
  <c r="E8" i="36"/>
  <c r="N8" i="36" s="1"/>
  <c r="P8" i="36" s="1"/>
  <c r="F13" i="35"/>
  <c r="E13" i="35"/>
  <c r="F12" i="35"/>
  <c r="E12" i="35"/>
  <c r="F11" i="35"/>
  <c r="E11" i="35"/>
  <c r="F10" i="35"/>
  <c r="E10" i="35"/>
  <c r="K9" i="35"/>
  <c r="J9" i="35"/>
  <c r="I9" i="35"/>
  <c r="F9" i="35"/>
  <c r="E9" i="35"/>
  <c r="K8" i="35"/>
  <c r="J8" i="35"/>
  <c r="I8" i="35"/>
  <c r="F8" i="35"/>
  <c r="O8" i="35" s="1"/>
  <c r="Q8" i="35" s="1"/>
  <c r="E8" i="35"/>
  <c r="F13" i="34"/>
  <c r="E13" i="34"/>
  <c r="F12" i="34"/>
  <c r="E12" i="34"/>
  <c r="F11" i="34"/>
  <c r="E11" i="34"/>
  <c r="F10" i="34"/>
  <c r="E10" i="34"/>
  <c r="O9" i="34"/>
  <c r="Q9" i="34" s="1"/>
  <c r="N9" i="34"/>
  <c r="P9" i="34" s="1"/>
  <c r="K9" i="34"/>
  <c r="J9" i="34"/>
  <c r="M9" i="34" s="1"/>
  <c r="I9" i="34"/>
  <c r="L9" i="34" s="1"/>
  <c r="F9" i="34"/>
  <c r="E9" i="34"/>
  <c r="N8" i="34"/>
  <c r="P8" i="34" s="1"/>
  <c r="K8" i="34"/>
  <c r="J8" i="34"/>
  <c r="M8" i="34" s="1"/>
  <c r="I8" i="34"/>
  <c r="L8" i="34" s="1"/>
  <c r="F8" i="34"/>
  <c r="O8" i="34" s="1"/>
  <c r="Q8" i="34" s="1"/>
  <c r="E8" i="34"/>
  <c r="F13" i="33"/>
  <c r="E13" i="33"/>
  <c r="F12" i="33"/>
  <c r="E12" i="33"/>
  <c r="F11" i="33"/>
  <c r="E11" i="33"/>
  <c r="F10" i="33"/>
  <c r="O9" i="33" s="1"/>
  <c r="Q9" i="33" s="1"/>
  <c r="E10" i="33"/>
  <c r="K9" i="33"/>
  <c r="J9" i="33"/>
  <c r="I9" i="33"/>
  <c r="L9" i="33" s="1"/>
  <c r="F9" i="33"/>
  <c r="E9" i="33"/>
  <c r="K8" i="33"/>
  <c r="J8" i="33"/>
  <c r="I8" i="33"/>
  <c r="F8" i="33"/>
  <c r="O8" i="33" s="1"/>
  <c r="Q8" i="33" s="1"/>
  <c r="E8" i="33"/>
  <c r="N8" i="33" s="1"/>
  <c r="P8" i="33" s="1"/>
  <c r="F13" i="32"/>
  <c r="E13" i="32"/>
  <c r="F12" i="32"/>
  <c r="E12" i="32"/>
  <c r="F11" i="32"/>
  <c r="E11" i="32"/>
  <c r="F10" i="32"/>
  <c r="O9" i="32" s="1"/>
  <c r="Q9" i="32" s="1"/>
  <c r="E10" i="32"/>
  <c r="K9" i="32"/>
  <c r="J9" i="32"/>
  <c r="I9" i="32"/>
  <c r="L9" i="32" s="1"/>
  <c r="F9" i="32"/>
  <c r="E9" i="32"/>
  <c r="K8" i="32"/>
  <c r="J8" i="32"/>
  <c r="I8" i="32"/>
  <c r="F8" i="32"/>
  <c r="O8" i="32" s="1"/>
  <c r="Q8" i="32" s="1"/>
  <c r="E8" i="32"/>
  <c r="N8" i="32" s="1"/>
  <c r="P8" i="32" s="1"/>
  <c r="F21" i="31"/>
  <c r="E21" i="31"/>
  <c r="F20" i="31"/>
  <c r="E20" i="31"/>
  <c r="F19" i="31"/>
  <c r="E19" i="31"/>
  <c r="F18" i="31"/>
  <c r="O13" i="31" s="1"/>
  <c r="Q13" i="31" s="1"/>
  <c r="E18" i="31"/>
  <c r="F17" i="31"/>
  <c r="E17" i="31"/>
  <c r="F16" i="31"/>
  <c r="O12" i="31" s="1"/>
  <c r="Q12" i="31" s="1"/>
  <c r="E16" i="31"/>
  <c r="N12" i="31" s="1"/>
  <c r="P12" i="31" s="1"/>
  <c r="F15" i="31"/>
  <c r="E15" i="31"/>
  <c r="O14" i="31"/>
  <c r="Q14" i="31" s="1"/>
  <c r="N14" i="31"/>
  <c r="P14" i="31" s="1"/>
  <c r="K14" i="31"/>
  <c r="J14" i="31"/>
  <c r="I14" i="31"/>
  <c r="L14" i="31" s="1"/>
  <c r="F14" i="31"/>
  <c r="E14" i="31"/>
  <c r="N11" i="31" s="1"/>
  <c r="P11" i="31" s="1"/>
  <c r="N13" i="31"/>
  <c r="P13" i="31" s="1"/>
  <c r="M13" i="31"/>
  <c r="K13" i="31"/>
  <c r="J13" i="31"/>
  <c r="I13" i="31"/>
  <c r="F13" i="31"/>
  <c r="E13" i="31"/>
  <c r="K12" i="31"/>
  <c r="J12" i="31"/>
  <c r="I12" i="31"/>
  <c r="F12" i="31"/>
  <c r="E12" i="31"/>
  <c r="K11" i="31"/>
  <c r="J11" i="31"/>
  <c r="I11" i="31"/>
  <c r="F11" i="31"/>
  <c r="E11" i="31"/>
  <c r="N10" i="31"/>
  <c r="P10" i="31" s="1"/>
  <c r="K10" i="31"/>
  <c r="L10" i="31" s="1"/>
  <c r="J10" i="31"/>
  <c r="I10" i="31"/>
  <c r="F10" i="31"/>
  <c r="E10" i="31"/>
  <c r="K9" i="31"/>
  <c r="J9" i="31"/>
  <c r="I9" i="31"/>
  <c r="F9" i="31"/>
  <c r="E9" i="31"/>
  <c r="K8" i="31"/>
  <c r="J8" i="31"/>
  <c r="I8" i="31"/>
  <c r="F8" i="31"/>
  <c r="O8" i="31" s="1"/>
  <c r="Q8" i="31" s="1"/>
  <c r="E8" i="31"/>
  <c r="I12" i="29"/>
  <c r="E18" i="29"/>
  <c r="F18" i="29"/>
  <c r="E30" i="29"/>
  <c r="F30" i="29"/>
  <c r="E29" i="29"/>
  <c r="F29" i="29"/>
  <c r="E19" i="29"/>
  <c r="F19" i="29"/>
  <c r="E13" i="29"/>
  <c r="F13" i="29"/>
  <c r="I8" i="29"/>
  <c r="I9" i="29"/>
  <c r="I10" i="29"/>
  <c r="I11" i="29"/>
  <c r="I13" i="29"/>
  <c r="J8" i="29"/>
  <c r="K8" i="29"/>
  <c r="J9" i="29"/>
  <c r="K9" i="29"/>
  <c r="J10" i="29"/>
  <c r="K10" i="29"/>
  <c r="J11" i="29"/>
  <c r="K11" i="29"/>
  <c r="J12" i="29"/>
  <c r="K12" i="29"/>
  <c r="J13" i="29"/>
  <c r="K13" i="29"/>
  <c r="F9" i="29"/>
  <c r="F8" i="29"/>
  <c r="O8" i="29" s="1"/>
  <c r="Q8" i="29" s="1"/>
  <c r="E9" i="29"/>
  <c r="F31" i="29"/>
  <c r="E31" i="29"/>
  <c r="F28" i="29"/>
  <c r="E28" i="29"/>
  <c r="F27" i="29"/>
  <c r="E27" i="29"/>
  <c r="F26" i="29"/>
  <c r="E26" i="29"/>
  <c r="F25" i="29"/>
  <c r="E25" i="29"/>
  <c r="F24" i="29"/>
  <c r="E24" i="29"/>
  <c r="F23" i="29"/>
  <c r="E23" i="29"/>
  <c r="F22" i="29"/>
  <c r="E22" i="29"/>
  <c r="F21" i="29"/>
  <c r="E21" i="29"/>
  <c r="N13" i="29" s="1"/>
  <c r="F20" i="29"/>
  <c r="E20" i="29"/>
  <c r="F17" i="29"/>
  <c r="E17" i="29"/>
  <c r="F16" i="29"/>
  <c r="E16" i="29"/>
  <c r="F15" i="29"/>
  <c r="E15" i="29"/>
  <c r="N12" i="29" s="1"/>
  <c r="F14" i="29"/>
  <c r="E14" i="29"/>
  <c r="F12" i="29"/>
  <c r="E12" i="29"/>
  <c r="N11" i="29" s="1"/>
  <c r="F11" i="29"/>
  <c r="O10" i="29" s="1"/>
  <c r="Q10" i="29" s="1"/>
  <c r="E11" i="29"/>
  <c r="N10" i="29" s="1"/>
  <c r="F10" i="29"/>
  <c r="O9" i="29" s="1"/>
  <c r="Q9" i="29" s="1"/>
  <c r="E10" i="29"/>
  <c r="N9" i="29" s="1"/>
  <c r="E8" i="29"/>
  <c r="N8" i="29" s="1"/>
  <c r="F13" i="27"/>
  <c r="E13" i="27"/>
  <c r="F12" i="27"/>
  <c r="E12" i="27"/>
  <c r="F11" i="27"/>
  <c r="E11" i="27"/>
  <c r="F10" i="27"/>
  <c r="O9" i="27" s="1"/>
  <c r="Q9" i="27" s="1"/>
  <c r="E10" i="27"/>
  <c r="N9" i="27" s="1"/>
  <c r="P9" i="27" s="1"/>
  <c r="K9" i="27"/>
  <c r="J9" i="27"/>
  <c r="I9" i="27"/>
  <c r="L9" i="27" s="1"/>
  <c r="F9" i="27"/>
  <c r="E9" i="27"/>
  <c r="K8" i="27"/>
  <c r="J8" i="27"/>
  <c r="I8" i="27"/>
  <c r="F8" i="27"/>
  <c r="O8" i="27" s="1"/>
  <c r="Q8" i="27" s="1"/>
  <c r="E8" i="27"/>
  <c r="N8" i="27" s="1"/>
  <c r="P8" i="27" s="1"/>
  <c r="F13" i="26"/>
  <c r="E13" i="26"/>
  <c r="F12" i="26"/>
  <c r="E12" i="26"/>
  <c r="F11" i="26"/>
  <c r="E11" i="26"/>
  <c r="F10" i="26"/>
  <c r="E10" i="26"/>
  <c r="N9" i="26" s="1"/>
  <c r="P9" i="26" s="1"/>
  <c r="K9" i="26"/>
  <c r="J9" i="26"/>
  <c r="I9" i="26"/>
  <c r="F9" i="26"/>
  <c r="E9" i="26"/>
  <c r="K8" i="26"/>
  <c r="J8" i="26"/>
  <c r="I8" i="26"/>
  <c r="F8" i="26"/>
  <c r="O8" i="26" s="1"/>
  <c r="Q8" i="26" s="1"/>
  <c r="E8" i="26"/>
  <c r="N8" i="26" s="1"/>
  <c r="P8" i="26" s="1"/>
  <c r="F11" i="25"/>
  <c r="E11" i="25"/>
  <c r="F10" i="25"/>
  <c r="E10" i="25"/>
  <c r="F9" i="25"/>
  <c r="E9" i="25"/>
  <c r="F8" i="25"/>
  <c r="E8" i="25"/>
  <c r="N9" i="25" s="1"/>
  <c r="P9" i="25" s="1"/>
  <c r="O9" i="25"/>
  <c r="Q9" i="25" s="1"/>
  <c r="K9" i="25"/>
  <c r="J9" i="25"/>
  <c r="I9" i="25"/>
  <c r="F7" i="25"/>
  <c r="E7" i="25"/>
  <c r="K8" i="25"/>
  <c r="J8" i="25"/>
  <c r="I8" i="25"/>
  <c r="L8" i="25" s="1"/>
  <c r="F6" i="25"/>
  <c r="E6" i="25"/>
  <c r="N8" i="25" s="1"/>
  <c r="P8" i="25" s="1"/>
  <c r="M8" i="37" l="1"/>
  <c r="N8" i="37"/>
  <c r="P8" i="37" s="1"/>
  <c r="L8" i="35"/>
  <c r="M8" i="35"/>
  <c r="O9" i="35"/>
  <c r="Q9" i="35" s="1"/>
  <c r="N9" i="35"/>
  <c r="P9" i="35" s="1"/>
  <c r="L9" i="35"/>
  <c r="M9" i="35"/>
  <c r="N8" i="35"/>
  <c r="P8" i="35" s="1"/>
  <c r="L8" i="37"/>
  <c r="M9" i="36"/>
  <c r="L8" i="36"/>
  <c r="M8" i="36"/>
  <c r="M9" i="33"/>
  <c r="N9" i="33"/>
  <c r="P9" i="33" s="1"/>
  <c r="L8" i="33"/>
  <c r="M8" i="33"/>
  <c r="M9" i="32"/>
  <c r="N9" i="32"/>
  <c r="P9" i="32" s="1"/>
  <c r="M8" i="32"/>
  <c r="L8" i="32"/>
  <c r="O11" i="31"/>
  <c r="Q11" i="31" s="1"/>
  <c r="M14" i="31"/>
  <c r="M12" i="31"/>
  <c r="L12" i="31"/>
  <c r="O10" i="31"/>
  <c r="Q10" i="31" s="1"/>
  <c r="L9" i="31"/>
  <c r="M9" i="31"/>
  <c r="N8" i="31"/>
  <c r="P8" i="31" s="1"/>
  <c r="L8" i="31"/>
  <c r="M8" i="31"/>
  <c r="N9" i="31"/>
  <c r="P9" i="31" s="1"/>
  <c r="L11" i="31"/>
  <c r="L13" i="31"/>
  <c r="M10" i="31"/>
  <c r="O9" i="31"/>
  <c r="Q9" i="31" s="1"/>
  <c r="M11" i="31"/>
  <c r="O11" i="29"/>
  <c r="O12" i="29"/>
  <c r="Q12" i="29" s="1"/>
  <c r="O13" i="29"/>
  <c r="Q11" i="29"/>
  <c r="P12" i="29"/>
  <c r="P11" i="29"/>
  <c r="P10" i="29"/>
  <c r="P9" i="29"/>
  <c r="P8" i="29"/>
  <c r="P13" i="29"/>
  <c r="M13" i="29"/>
  <c r="M11" i="29"/>
  <c r="L8" i="29"/>
  <c r="M10" i="29"/>
  <c r="Q13" i="29"/>
  <c r="L13" i="29"/>
  <c r="L12" i="29"/>
  <c r="L10" i="29"/>
  <c r="L9" i="29"/>
  <c r="M9" i="29"/>
  <c r="M8" i="29"/>
  <c r="M12" i="29"/>
  <c r="L11" i="29"/>
  <c r="M9" i="27"/>
  <c r="M8" i="27"/>
  <c r="L8" i="27"/>
  <c r="O9" i="26"/>
  <c r="Q9" i="26" s="1"/>
  <c r="L9" i="26"/>
  <c r="M9" i="26"/>
  <c r="M8" i="26"/>
  <c r="L8" i="26"/>
  <c r="O8" i="25"/>
  <c r="Q8" i="25" s="1"/>
  <c r="L9" i="25"/>
  <c r="M9" i="25"/>
  <c r="M8" i="25"/>
  <c r="K9" i="23"/>
  <c r="J9" i="23"/>
  <c r="I9" i="23"/>
  <c r="O9" i="22"/>
  <c r="Q9" i="22" s="1"/>
  <c r="N9" i="22"/>
  <c r="P9" i="22" s="1"/>
  <c r="K9" i="22"/>
  <c r="J9" i="22"/>
  <c r="M9" i="22" s="1"/>
  <c r="I9" i="22"/>
  <c r="L9" i="22" s="1"/>
  <c r="Q9" i="21"/>
  <c r="P9" i="21"/>
  <c r="O9" i="21"/>
  <c r="N9" i="21"/>
  <c r="J9" i="21"/>
  <c r="K9" i="21"/>
  <c r="I9" i="21"/>
  <c r="F13" i="23"/>
  <c r="E13" i="23"/>
  <c r="F12" i="23"/>
  <c r="E12" i="23"/>
  <c r="F11" i="23"/>
  <c r="E11" i="23"/>
  <c r="F10" i="23"/>
  <c r="O9" i="23" s="1"/>
  <c r="Q9" i="23" s="1"/>
  <c r="E10" i="23"/>
  <c r="N9" i="23" s="1"/>
  <c r="P9" i="23" s="1"/>
  <c r="F9" i="23"/>
  <c r="E9" i="23"/>
  <c r="K8" i="23"/>
  <c r="J8" i="23"/>
  <c r="I8" i="23"/>
  <c r="L8" i="23" s="1"/>
  <c r="F8" i="23"/>
  <c r="O8" i="23" s="1"/>
  <c r="Q8" i="23" s="1"/>
  <c r="E8" i="23"/>
  <c r="N8" i="23" s="1"/>
  <c r="P8" i="23" s="1"/>
  <c r="F13" i="22"/>
  <c r="E13" i="22"/>
  <c r="F12" i="22"/>
  <c r="E12" i="22"/>
  <c r="F11" i="22"/>
  <c r="E11" i="22"/>
  <c r="F10" i="22"/>
  <c r="E10" i="22"/>
  <c r="F9" i="22"/>
  <c r="E9" i="22"/>
  <c r="K8" i="22"/>
  <c r="J8" i="22"/>
  <c r="I8" i="22"/>
  <c r="L8" i="22" s="1"/>
  <c r="F8" i="22"/>
  <c r="O8" i="22" s="1"/>
  <c r="Q8" i="22" s="1"/>
  <c r="E8" i="22"/>
  <c r="F13" i="21"/>
  <c r="E13" i="21"/>
  <c r="F12" i="21"/>
  <c r="E12" i="21"/>
  <c r="F11" i="21"/>
  <c r="E11" i="21"/>
  <c r="F10" i="21"/>
  <c r="E10" i="21"/>
  <c r="F9" i="21"/>
  <c r="E9" i="21"/>
  <c r="K8" i="21"/>
  <c r="J8" i="21"/>
  <c r="I8" i="21"/>
  <c r="F8" i="21"/>
  <c r="E8" i="21"/>
  <c r="F21" i="18"/>
  <c r="O14" i="18" s="1"/>
  <c r="Q14" i="18" s="1"/>
  <c r="E21" i="18"/>
  <c r="N14" i="18" s="1"/>
  <c r="P14" i="18" s="1"/>
  <c r="F20" i="18"/>
  <c r="E20" i="18"/>
  <c r="F19" i="18"/>
  <c r="E19" i="18"/>
  <c r="F18" i="18"/>
  <c r="O13" i="18" s="1"/>
  <c r="Q13" i="18" s="1"/>
  <c r="E18" i="18"/>
  <c r="F17" i="18"/>
  <c r="E17" i="18"/>
  <c r="F16" i="18"/>
  <c r="O12" i="18" s="1"/>
  <c r="Q12" i="18" s="1"/>
  <c r="E16" i="18"/>
  <c r="F15" i="18"/>
  <c r="E15" i="18"/>
  <c r="K14" i="18"/>
  <c r="J14" i="18"/>
  <c r="I14" i="18"/>
  <c r="F14" i="18"/>
  <c r="E14" i="18"/>
  <c r="N11" i="18" s="1"/>
  <c r="P11" i="18" s="1"/>
  <c r="K13" i="18"/>
  <c r="J13" i="18"/>
  <c r="M13" i="18" s="1"/>
  <c r="I13" i="18"/>
  <c r="F13" i="18"/>
  <c r="E13" i="18"/>
  <c r="K12" i="18"/>
  <c r="J12" i="18"/>
  <c r="I12" i="18"/>
  <c r="F12" i="18"/>
  <c r="O10" i="18" s="1"/>
  <c r="Q10" i="18" s="1"/>
  <c r="E12" i="18"/>
  <c r="N10" i="18" s="1"/>
  <c r="P10" i="18" s="1"/>
  <c r="K11" i="18"/>
  <c r="J11" i="18"/>
  <c r="I11" i="18"/>
  <c r="F11" i="18"/>
  <c r="E11" i="18"/>
  <c r="K10" i="18"/>
  <c r="J10" i="18"/>
  <c r="M10" i="18" s="1"/>
  <c r="I10" i="18"/>
  <c r="L10" i="18" s="1"/>
  <c r="F10" i="18"/>
  <c r="E10" i="18"/>
  <c r="K9" i="18"/>
  <c r="J9" i="18"/>
  <c r="I9" i="18"/>
  <c r="F9" i="18"/>
  <c r="E9" i="18"/>
  <c r="K8" i="18"/>
  <c r="J8" i="18"/>
  <c r="I8" i="18"/>
  <c r="F8" i="18"/>
  <c r="O8" i="18" s="1"/>
  <c r="Q8" i="18" s="1"/>
  <c r="E8" i="18"/>
  <c r="N8" i="18" s="1"/>
  <c r="P8" i="18" s="1"/>
  <c r="F21" i="15"/>
  <c r="E21" i="15"/>
  <c r="F20" i="15"/>
  <c r="E20" i="15"/>
  <c r="F19" i="15"/>
  <c r="E19" i="15"/>
  <c r="F18" i="15"/>
  <c r="E18" i="15"/>
  <c r="F17" i="15"/>
  <c r="E17" i="15"/>
  <c r="F16" i="15"/>
  <c r="E16" i="15"/>
  <c r="N12" i="15" s="1"/>
  <c r="P12" i="15" s="1"/>
  <c r="F15" i="15"/>
  <c r="E15" i="15"/>
  <c r="O14" i="15"/>
  <c r="Q14" i="15" s="1"/>
  <c r="N14" i="15"/>
  <c r="P14" i="15" s="1"/>
  <c r="K14" i="15"/>
  <c r="J14" i="15"/>
  <c r="I14" i="15"/>
  <c r="F14" i="15"/>
  <c r="O11" i="15" s="1"/>
  <c r="Q11" i="15" s="1"/>
  <c r="E14" i="15"/>
  <c r="K13" i="15"/>
  <c r="J13" i="15"/>
  <c r="I13" i="15"/>
  <c r="F13" i="15"/>
  <c r="E13" i="15"/>
  <c r="K12" i="15"/>
  <c r="J12" i="15"/>
  <c r="I12" i="15"/>
  <c r="F12" i="15"/>
  <c r="E12" i="15"/>
  <c r="N10" i="15" s="1"/>
  <c r="P10" i="15" s="1"/>
  <c r="N11" i="15"/>
  <c r="P11" i="15" s="1"/>
  <c r="K11" i="15"/>
  <c r="J11" i="15"/>
  <c r="I11" i="15"/>
  <c r="F11" i="15"/>
  <c r="E11" i="15"/>
  <c r="N9" i="15" s="1"/>
  <c r="P9" i="15" s="1"/>
  <c r="K10" i="15"/>
  <c r="J10" i="15"/>
  <c r="I10" i="15"/>
  <c r="L10" i="15" s="1"/>
  <c r="F10" i="15"/>
  <c r="E10" i="15"/>
  <c r="K9" i="15"/>
  <c r="J9" i="15"/>
  <c r="I9" i="15"/>
  <c r="F9" i="15"/>
  <c r="E9" i="15"/>
  <c r="K8" i="15"/>
  <c r="J8" i="15"/>
  <c r="I8" i="15"/>
  <c r="F8" i="15"/>
  <c r="E8" i="15"/>
  <c r="F21" i="14"/>
  <c r="O14" i="14" s="1"/>
  <c r="Q14" i="14" s="1"/>
  <c r="E21" i="14"/>
  <c r="F20" i="14"/>
  <c r="E20" i="14"/>
  <c r="F19" i="14"/>
  <c r="E19" i="14"/>
  <c r="F18" i="14"/>
  <c r="E18" i="14"/>
  <c r="F17" i="14"/>
  <c r="E17" i="14"/>
  <c r="F16" i="14"/>
  <c r="E16" i="14"/>
  <c r="F15" i="14"/>
  <c r="E15" i="14"/>
  <c r="K14" i="14"/>
  <c r="J14" i="14"/>
  <c r="I14" i="14"/>
  <c r="F14" i="14"/>
  <c r="E14" i="14"/>
  <c r="K13" i="14"/>
  <c r="J13" i="14"/>
  <c r="I13" i="14"/>
  <c r="F13" i="14"/>
  <c r="E13" i="14"/>
  <c r="K12" i="14"/>
  <c r="J12" i="14"/>
  <c r="I12" i="14"/>
  <c r="F12" i="14"/>
  <c r="E12" i="14"/>
  <c r="K11" i="14"/>
  <c r="J11" i="14"/>
  <c r="I11" i="14"/>
  <c r="F11" i="14"/>
  <c r="E11" i="14"/>
  <c r="K10" i="14"/>
  <c r="J10" i="14"/>
  <c r="I10" i="14"/>
  <c r="F10" i="14"/>
  <c r="E10" i="14"/>
  <c r="K9" i="14"/>
  <c r="J9" i="14"/>
  <c r="I9" i="14"/>
  <c r="F9" i="14"/>
  <c r="E9" i="14"/>
  <c r="K8" i="14"/>
  <c r="M8" i="14" s="1"/>
  <c r="J8" i="14"/>
  <c r="I8" i="14"/>
  <c r="F8" i="14"/>
  <c r="E8" i="14"/>
  <c r="N8" i="14" s="1"/>
  <c r="P8" i="14" s="1"/>
  <c r="F21" i="13"/>
  <c r="E21" i="13"/>
  <c r="F20" i="13"/>
  <c r="E20" i="13"/>
  <c r="N14" i="13" s="1"/>
  <c r="P14" i="13" s="1"/>
  <c r="F19" i="13"/>
  <c r="E19" i="13"/>
  <c r="F18" i="13"/>
  <c r="E18" i="13"/>
  <c r="N13" i="13" s="1"/>
  <c r="P13" i="13" s="1"/>
  <c r="F17" i="13"/>
  <c r="E17" i="13"/>
  <c r="F16" i="13"/>
  <c r="E16" i="13"/>
  <c r="F15" i="13"/>
  <c r="E15" i="13"/>
  <c r="O14" i="13"/>
  <c r="Q14" i="13" s="1"/>
  <c r="L14" i="13"/>
  <c r="K14" i="13"/>
  <c r="M14" i="13" s="1"/>
  <c r="J14" i="13"/>
  <c r="I14" i="13"/>
  <c r="F14" i="13"/>
  <c r="O11" i="13" s="1"/>
  <c r="Q11" i="13" s="1"/>
  <c r="E14" i="13"/>
  <c r="N11" i="13" s="1"/>
  <c r="P11" i="13" s="1"/>
  <c r="O13" i="13"/>
  <c r="Q13" i="13" s="1"/>
  <c r="K13" i="13"/>
  <c r="L13" i="13" s="1"/>
  <c r="J13" i="13"/>
  <c r="M13" i="13" s="1"/>
  <c r="I13" i="13"/>
  <c r="F13" i="13"/>
  <c r="E13" i="13"/>
  <c r="Q12" i="13"/>
  <c r="O12" i="13"/>
  <c r="N12" i="13"/>
  <c r="P12" i="13" s="1"/>
  <c r="K12" i="13"/>
  <c r="J12" i="13"/>
  <c r="M12" i="13" s="1"/>
  <c r="I12" i="13"/>
  <c r="L12" i="13" s="1"/>
  <c r="F12" i="13"/>
  <c r="E12" i="13"/>
  <c r="N10" i="13" s="1"/>
  <c r="P10" i="13" s="1"/>
  <c r="M11" i="13"/>
  <c r="K11" i="13"/>
  <c r="J11" i="13"/>
  <c r="I11" i="13"/>
  <c r="L11" i="13" s="1"/>
  <c r="F11" i="13"/>
  <c r="E11" i="13"/>
  <c r="O10" i="13"/>
  <c r="Q10" i="13" s="1"/>
  <c r="L10" i="13"/>
  <c r="K10" i="13"/>
  <c r="M10" i="13" s="1"/>
  <c r="J10" i="13"/>
  <c r="I10" i="13"/>
  <c r="F10" i="13"/>
  <c r="E10" i="13"/>
  <c r="O9" i="13"/>
  <c r="Q9" i="13" s="1"/>
  <c r="N9" i="13"/>
  <c r="P9" i="13" s="1"/>
  <c r="K9" i="13"/>
  <c r="L9" i="13" s="1"/>
  <c r="J9" i="13"/>
  <c r="M9" i="13" s="1"/>
  <c r="I9" i="13"/>
  <c r="F9" i="13"/>
  <c r="E9" i="13"/>
  <c r="Q8" i="13"/>
  <c r="O8" i="13"/>
  <c r="N8" i="13"/>
  <c r="P8" i="13" s="1"/>
  <c r="K8" i="13"/>
  <c r="J8" i="13"/>
  <c r="M8" i="13" s="1"/>
  <c r="I8" i="13"/>
  <c r="L8" i="13" s="1"/>
  <c r="F8" i="13"/>
  <c r="E8" i="13"/>
  <c r="E25" i="10"/>
  <c r="F25" i="10"/>
  <c r="E26" i="10"/>
  <c r="F26" i="10"/>
  <c r="E27" i="10"/>
  <c r="F27" i="10"/>
  <c r="E29" i="10"/>
  <c r="F29" i="10"/>
  <c r="F24" i="10"/>
  <c r="E24" i="10"/>
  <c r="F23" i="10"/>
  <c r="E23" i="10"/>
  <c r="F22" i="10"/>
  <c r="E22" i="10"/>
  <c r="F21" i="10"/>
  <c r="E21" i="10"/>
  <c r="F20" i="10"/>
  <c r="E20" i="10"/>
  <c r="F18" i="10"/>
  <c r="E18" i="10"/>
  <c r="F17" i="10"/>
  <c r="E17" i="10"/>
  <c r="F16" i="10"/>
  <c r="E16" i="10"/>
  <c r="F15" i="10"/>
  <c r="E15" i="10"/>
  <c r="F13" i="10"/>
  <c r="E13" i="10"/>
  <c r="F12" i="10"/>
  <c r="E12" i="10"/>
  <c r="F11" i="10"/>
  <c r="E11" i="10"/>
  <c r="P10" i="10" s="1"/>
  <c r="F10" i="10"/>
  <c r="E10" i="10"/>
  <c r="P9" i="10" s="1"/>
  <c r="F9" i="10"/>
  <c r="E9" i="10"/>
  <c r="F21" i="8"/>
  <c r="E21" i="8"/>
  <c r="F20" i="8"/>
  <c r="E20" i="8"/>
  <c r="F19" i="8"/>
  <c r="O13" i="8" s="1"/>
  <c r="Q13" i="8" s="1"/>
  <c r="E19" i="8"/>
  <c r="F18" i="8"/>
  <c r="E18" i="8"/>
  <c r="N13" i="8" s="1"/>
  <c r="P13" i="8" s="1"/>
  <c r="F17" i="8"/>
  <c r="E17" i="8"/>
  <c r="F16" i="8"/>
  <c r="E16" i="8"/>
  <c r="N12" i="8" s="1"/>
  <c r="P12" i="8" s="1"/>
  <c r="F15" i="8"/>
  <c r="E15" i="8"/>
  <c r="O14" i="8"/>
  <c r="Q14" i="8" s="1"/>
  <c r="N14" i="8"/>
  <c r="P14" i="8" s="1"/>
  <c r="K14" i="8"/>
  <c r="J14" i="8"/>
  <c r="I14" i="8"/>
  <c r="F14" i="8"/>
  <c r="E14" i="8"/>
  <c r="N11" i="8" s="1"/>
  <c r="P11" i="8" s="1"/>
  <c r="K13" i="8"/>
  <c r="J13" i="8"/>
  <c r="I13" i="8"/>
  <c r="F13" i="8"/>
  <c r="E13" i="8"/>
  <c r="O12" i="8"/>
  <c r="Q12" i="8" s="1"/>
  <c r="K12" i="8"/>
  <c r="J12" i="8"/>
  <c r="I12" i="8"/>
  <c r="F12" i="8"/>
  <c r="O10" i="8" s="1"/>
  <c r="Q10" i="8" s="1"/>
  <c r="E12" i="8"/>
  <c r="N10" i="8" s="1"/>
  <c r="P10" i="8" s="1"/>
  <c r="K11" i="8"/>
  <c r="J11" i="8"/>
  <c r="I11" i="8"/>
  <c r="F11" i="8"/>
  <c r="E11" i="8"/>
  <c r="K10" i="8"/>
  <c r="J10" i="8"/>
  <c r="I10" i="8"/>
  <c r="F10" i="8"/>
  <c r="E10" i="8"/>
  <c r="K9" i="8"/>
  <c r="J9" i="8"/>
  <c r="I9" i="8"/>
  <c r="F9" i="8"/>
  <c r="E9" i="8"/>
  <c r="K8" i="8"/>
  <c r="J8" i="8"/>
  <c r="I8" i="8"/>
  <c r="F8" i="8"/>
  <c r="O8" i="8" s="1"/>
  <c r="Q8" i="8" s="1"/>
  <c r="E8" i="8"/>
  <c r="K14" i="3"/>
  <c r="K13" i="3"/>
  <c r="K12" i="3"/>
  <c r="K11" i="3"/>
  <c r="K10" i="3"/>
  <c r="K9" i="3"/>
  <c r="K8" i="3"/>
  <c r="J14" i="3"/>
  <c r="J13" i="3"/>
  <c r="J12" i="3"/>
  <c r="J11" i="3"/>
  <c r="J10" i="3"/>
  <c r="J9" i="3"/>
  <c r="J8" i="3"/>
  <c r="I14" i="3"/>
  <c r="I13" i="3"/>
  <c r="I12" i="3"/>
  <c r="I11" i="3"/>
  <c r="I10" i="3"/>
  <c r="I9" i="3"/>
  <c r="I8" i="3"/>
  <c r="F21" i="3"/>
  <c r="E21" i="3"/>
  <c r="F20" i="3"/>
  <c r="E20" i="3"/>
  <c r="N14" i="3" s="1"/>
  <c r="P14" i="3" s="1"/>
  <c r="F19" i="3"/>
  <c r="E19" i="3"/>
  <c r="F18" i="3"/>
  <c r="O13" i="3" s="1"/>
  <c r="Q13" i="3" s="1"/>
  <c r="E18" i="3"/>
  <c r="N13" i="3" s="1"/>
  <c r="P13" i="3" s="1"/>
  <c r="F17" i="3"/>
  <c r="E17" i="3"/>
  <c r="F16" i="3"/>
  <c r="E16" i="3"/>
  <c r="F15" i="3"/>
  <c r="E15" i="3"/>
  <c r="F14" i="3"/>
  <c r="E14" i="3"/>
  <c r="N11" i="3" s="1"/>
  <c r="P11" i="3" s="1"/>
  <c r="F13" i="3"/>
  <c r="E13" i="3"/>
  <c r="O12" i="3"/>
  <c r="Q12" i="3" s="1"/>
  <c r="F12" i="3"/>
  <c r="E12" i="3"/>
  <c r="N10" i="3" s="1"/>
  <c r="P10" i="3" s="1"/>
  <c r="F11" i="3"/>
  <c r="E11" i="3"/>
  <c r="F10" i="3"/>
  <c r="E10" i="3"/>
  <c r="L9" i="3"/>
  <c r="F9" i="3"/>
  <c r="E9" i="3"/>
  <c r="F8" i="3"/>
  <c r="E8" i="3"/>
  <c r="F21" i="2"/>
  <c r="E21" i="2"/>
  <c r="F20" i="2"/>
  <c r="E20" i="2"/>
  <c r="F19" i="2"/>
  <c r="E19" i="2"/>
  <c r="N13" i="2" s="1"/>
  <c r="P13" i="2" s="1"/>
  <c r="F18" i="2"/>
  <c r="E18" i="2"/>
  <c r="F17" i="2"/>
  <c r="E17" i="2"/>
  <c r="F16" i="2"/>
  <c r="E16" i="2"/>
  <c r="F15" i="2"/>
  <c r="E15" i="2"/>
  <c r="K14" i="2"/>
  <c r="J14" i="2"/>
  <c r="I14" i="2"/>
  <c r="F14" i="2"/>
  <c r="E14" i="2"/>
  <c r="K13" i="2"/>
  <c r="J13" i="2"/>
  <c r="I13" i="2"/>
  <c r="F13" i="2"/>
  <c r="E13" i="2"/>
  <c r="N12" i="2"/>
  <c r="P12" i="2" s="1"/>
  <c r="K12" i="2"/>
  <c r="J12" i="2"/>
  <c r="I12" i="2"/>
  <c r="F12" i="2"/>
  <c r="O10" i="2" s="1"/>
  <c r="Q10" i="2" s="1"/>
  <c r="E12" i="2"/>
  <c r="N10" i="2" s="1"/>
  <c r="P10" i="2" s="1"/>
  <c r="K11" i="2"/>
  <c r="J11" i="2"/>
  <c r="I11" i="2"/>
  <c r="F11" i="2"/>
  <c r="E11" i="2"/>
  <c r="K10" i="2"/>
  <c r="J10" i="2"/>
  <c r="I10" i="2"/>
  <c r="F10" i="2"/>
  <c r="E10" i="2"/>
  <c r="K9" i="2"/>
  <c r="J9" i="2"/>
  <c r="I9" i="2"/>
  <c r="F9" i="2"/>
  <c r="E9" i="2"/>
  <c r="K8" i="2"/>
  <c r="J8" i="2"/>
  <c r="I8" i="2"/>
  <c r="F8" i="2"/>
  <c r="O8" i="2" s="1"/>
  <c r="Q8" i="2" s="1"/>
  <c r="E8" i="2"/>
  <c r="K8" i="1"/>
  <c r="K9" i="1"/>
  <c r="K10" i="1"/>
  <c r="K11" i="1"/>
  <c r="K12" i="1"/>
  <c r="K13" i="1"/>
  <c r="K14" i="1"/>
  <c r="J8" i="1"/>
  <c r="M8" i="1" s="1"/>
  <c r="J9" i="1"/>
  <c r="M9" i="1" s="1"/>
  <c r="J10" i="1"/>
  <c r="M10" i="1" s="1"/>
  <c r="J11" i="1"/>
  <c r="J12" i="1"/>
  <c r="M12" i="1" s="1"/>
  <c r="J13" i="1"/>
  <c r="M13" i="1" s="1"/>
  <c r="J14" i="1"/>
  <c r="M14" i="1" s="1"/>
  <c r="I14" i="1"/>
  <c r="L14" i="1" s="1"/>
  <c r="I13" i="1"/>
  <c r="L13" i="1" s="1"/>
  <c r="I12" i="1"/>
  <c r="L12" i="1" s="1"/>
  <c r="I11" i="1"/>
  <c r="I10" i="1"/>
  <c r="L10" i="1" s="1"/>
  <c r="I9" i="1"/>
  <c r="L9" i="1" s="1"/>
  <c r="I8" i="1"/>
  <c r="L8" i="1" s="1"/>
  <c r="F9" i="1"/>
  <c r="F10" i="1"/>
  <c r="O9" i="1" s="1"/>
  <c r="Q9" i="1" s="1"/>
  <c r="F11" i="1"/>
  <c r="F12" i="1"/>
  <c r="O10" i="1" s="1"/>
  <c r="Q10" i="1" s="1"/>
  <c r="F13" i="1"/>
  <c r="F14" i="1"/>
  <c r="O11" i="1" s="1"/>
  <c r="Q11" i="1" s="1"/>
  <c r="F15" i="1"/>
  <c r="F16" i="1"/>
  <c r="O12" i="1" s="1"/>
  <c r="Q12" i="1" s="1"/>
  <c r="F17" i="1"/>
  <c r="F18" i="1"/>
  <c r="O13" i="1" s="1"/>
  <c r="Q13" i="1" s="1"/>
  <c r="F19" i="1"/>
  <c r="F20" i="1"/>
  <c r="O14" i="1" s="1"/>
  <c r="Q14" i="1" s="1"/>
  <c r="F21" i="1"/>
  <c r="E9" i="1"/>
  <c r="E10" i="1"/>
  <c r="E11" i="1"/>
  <c r="E12" i="1"/>
  <c r="E13" i="1"/>
  <c r="E14" i="1"/>
  <c r="E15" i="1"/>
  <c r="E16" i="1"/>
  <c r="N12" i="1" s="1"/>
  <c r="P12" i="1" s="1"/>
  <c r="E17" i="1"/>
  <c r="E18" i="1"/>
  <c r="E19" i="1"/>
  <c r="E20" i="1"/>
  <c r="E21" i="1"/>
  <c r="F8" i="1"/>
  <c r="O8" i="1" s="1"/>
  <c r="Q8" i="1" s="1"/>
  <c r="E8" i="1"/>
  <c r="N8" i="1" s="1"/>
  <c r="P8" i="1" s="1"/>
  <c r="O13" i="15" l="1"/>
  <c r="Q13" i="15" s="1"/>
  <c r="N8" i="3"/>
  <c r="P8" i="3" s="1"/>
  <c r="O8" i="3"/>
  <c r="Q8" i="3" s="1"/>
  <c r="M11" i="3"/>
  <c r="N9" i="8"/>
  <c r="P9" i="8" s="1"/>
  <c r="O9" i="8"/>
  <c r="Q9" i="8" s="1"/>
  <c r="L12" i="8"/>
  <c r="M9" i="8"/>
  <c r="O11" i="8"/>
  <c r="Q11" i="8" s="1"/>
  <c r="L11" i="8"/>
  <c r="M11" i="8"/>
  <c r="L9" i="23"/>
  <c r="M9" i="23"/>
  <c r="M8" i="23"/>
  <c r="N8" i="22"/>
  <c r="P8" i="22" s="1"/>
  <c r="M8" i="22"/>
  <c r="L9" i="21"/>
  <c r="L8" i="21"/>
  <c r="M8" i="21"/>
  <c r="O8" i="21"/>
  <c r="Q8" i="21" s="1"/>
  <c r="N8" i="21"/>
  <c r="P8" i="21" s="1"/>
  <c r="M9" i="21"/>
  <c r="M9" i="15"/>
  <c r="O9" i="15"/>
  <c r="Q9" i="15" s="1"/>
  <c r="L14" i="15"/>
  <c r="O12" i="15"/>
  <c r="Q12" i="15" s="1"/>
  <c r="L14" i="18"/>
  <c r="M14" i="18"/>
  <c r="O11" i="18"/>
  <c r="Q11" i="18" s="1"/>
  <c r="O9" i="18"/>
  <c r="Q9" i="18" s="1"/>
  <c r="M9" i="18"/>
  <c r="M8" i="18"/>
  <c r="L13" i="18"/>
  <c r="N9" i="18"/>
  <c r="P9" i="18" s="1"/>
  <c r="L9" i="18"/>
  <c r="L11" i="18"/>
  <c r="N12" i="18"/>
  <c r="P12" i="18" s="1"/>
  <c r="N13" i="18"/>
  <c r="P13" i="18" s="1"/>
  <c r="L8" i="18"/>
  <c r="M11" i="18"/>
  <c r="M12" i="18"/>
  <c r="L12" i="18"/>
  <c r="N8" i="15"/>
  <c r="P8" i="15" s="1"/>
  <c r="L11" i="15"/>
  <c r="M14" i="15"/>
  <c r="M13" i="15"/>
  <c r="M12" i="15"/>
  <c r="O10" i="15"/>
  <c r="Q10" i="15" s="1"/>
  <c r="M10" i="15"/>
  <c r="M8" i="15"/>
  <c r="N13" i="15"/>
  <c r="P13" i="15" s="1"/>
  <c r="L13" i="15"/>
  <c r="M11" i="15"/>
  <c r="L9" i="15"/>
  <c r="O8" i="15"/>
  <c r="Q8" i="15" s="1"/>
  <c r="M12" i="14"/>
  <c r="O10" i="14"/>
  <c r="Q10" i="14" s="1"/>
  <c r="O8" i="14"/>
  <c r="Q8" i="14" s="1"/>
  <c r="L14" i="14"/>
  <c r="L11" i="14"/>
  <c r="N9" i="14"/>
  <c r="P9" i="14" s="1"/>
  <c r="L9" i="14"/>
  <c r="N14" i="14"/>
  <c r="P14" i="14" s="1"/>
  <c r="N13" i="14"/>
  <c r="P13" i="14" s="1"/>
  <c r="O13" i="14"/>
  <c r="Q13" i="14" s="1"/>
  <c r="M13" i="14"/>
  <c r="N12" i="14"/>
  <c r="P12" i="14" s="1"/>
  <c r="O12" i="14"/>
  <c r="Q12" i="14" s="1"/>
  <c r="N11" i="14"/>
  <c r="P11" i="14" s="1"/>
  <c r="O11" i="14"/>
  <c r="Q11" i="14" s="1"/>
  <c r="M11" i="14"/>
  <c r="N10" i="14"/>
  <c r="P10" i="14" s="1"/>
  <c r="M9" i="14"/>
  <c r="L8" i="15"/>
  <c r="L12" i="15"/>
  <c r="L8" i="14"/>
  <c r="O9" i="14"/>
  <c r="Q9" i="14" s="1"/>
  <c r="L12" i="14"/>
  <c r="L10" i="14"/>
  <c r="L13" i="14"/>
  <c r="M14" i="14"/>
  <c r="M10" i="14"/>
  <c r="N12" i="3"/>
  <c r="P12" i="3" s="1"/>
  <c r="N9" i="3"/>
  <c r="P9" i="3" s="1"/>
  <c r="M9" i="3"/>
  <c r="O9" i="3"/>
  <c r="Q9" i="3" s="1"/>
  <c r="M10" i="10"/>
  <c r="L11" i="10"/>
  <c r="L12" i="10"/>
  <c r="M9" i="10"/>
  <c r="M12" i="10"/>
  <c r="M8" i="10"/>
  <c r="L8" i="10"/>
  <c r="L9" i="10"/>
  <c r="L10" i="10"/>
  <c r="M11" i="10"/>
  <c r="L13" i="10"/>
  <c r="M13" i="10"/>
  <c r="M12" i="8"/>
  <c r="L14" i="8"/>
  <c r="M10" i="8"/>
  <c r="L9" i="8"/>
  <c r="M8" i="8"/>
  <c r="M14" i="8"/>
  <c r="L13" i="8"/>
  <c r="M13" i="8"/>
  <c r="L10" i="8"/>
  <c r="L8" i="8"/>
  <c r="N8" i="8"/>
  <c r="P8" i="8" s="1"/>
  <c r="L11" i="3"/>
  <c r="M14" i="3"/>
  <c r="N9" i="2"/>
  <c r="P9" i="2" s="1"/>
  <c r="O13" i="2"/>
  <c r="Q13" i="2" s="1"/>
  <c r="N8" i="2"/>
  <c r="P8" i="2" s="1"/>
  <c r="N11" i="2"/>
  <c r="P11" i="2" s="1"/>
  <c r="M10" i="2"/>
  <c r="M8" i="2"/>
  <c r="L9" i="2"/>
  <c r="N14" i="2"/>
  <c r="P14" i="2" s="1"/>
  <c r="O14" i="2"/>
  <c r="Q14" i="2" s="1"/>
  <c r="M14" i="2"/>
  <c r="L14" i="2"/>
  <c r="O12" i="2"/>
  <c r="Q12" i="2" s="1"/>
  <c r="L12" i="2"/>
  <c r="M12" i="2"/>
  <c r="L11" i="2"/>
  <c r="O11" i="2"/>
  <c r="Q11" i="2" s="1"/>
  <c r="M11" i="2"/>
  <c r="L14" i="3"/>
  <c r="O14" i="3"/>
  <c r="Q14" i="3" s="1"/>
  <c r="M12" i="3"/>
  <c r="O11" i="3"/>
  <c r="Q11" i="3" s="1"/>
  <c r="M10" i="3"/>
  <c r="M8" i="3"/>
  <c r="L12" i="3"/>
  <c r="O10" i="3"/>
  <c r="Q10" i="3" s="1"/>
  <c r="M13" i="3"/>
  <c r="L10" i="3"/>
  <c r="L8" i="3"/>
  <c r="N14" i="1"/>
  <c r="P14" i="1" s="1"/>
  <c r="N10" i="1"/>
  <c r="P10" i="1" s="1"/>
  <c r="N13" i="1"/>
  <c r="P13" i="1" s="1"/>
  <c r="N11" i="1"/>
  <c r="P11" i="1" s="1"/>
  <c r="N9" i="1"/>
  <c r="P9" i="1" s="1"/>
  <c r="M9" i="2"/>
  <c r="L8" i="2"/>
  <c r="O9" i="2"/>
  <c r="Q9" i="2" s="1"/>
  <c r="M13" i="2"/>
  <c r="L13" i="3"/>
  <c r="L10" i="2"/>
  <c r="L13" i="2"/>
  <c r="M11" i="1"/>
  <c r="L1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224B660-5511-44B8-B491-2EF91670B856}" keepAlive="1" name="Query - Table1" description="Connection to the 'Table1' query in the workbook." type="5" refreshedVersion="6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<sst xmlns="http://schemas.openxmlformats.org/spreadsheetml/2006/main" count="1431" uniqueCount="60">
  <si>
    <t>Assay:</t>
  </si>
  <si>
    <t>WHO tube</t>
  </si>
  <si>
    <t>Mosquito species:</t>
  </si>
  <si>
    <t>Date:</t>
  </si>
  <si>
    <t>Papers coated on:</t>
  </si>
  <si>
    <t>Mosquito strain:</t>
  </si>
  <si>
    <t>Time on:</t>
  </si>
  <si>
    <t>Papers coated at:</t>
  </si>
  <si>
    <t>PM</t>
  </si>
  <si>
    <t>Insecticide:</t>
  </si>
  <si>
    <t>Permethrin</t>
  </si>
  <si>
    <t>Time off:</t>
  </si>
  <si>
    <t>Mosquito age:</t>
  </si>
  <si>
    <t>Replicate:</t>
  </si>
  <si>
    <t>24 hrs rec at:</t>
  </si>
  <si>
    <t>Insecticide details (%)</t>
  </si>
  <si>
    <t>60 mins kd/dead</t>
  </si>
  <si>
    <t>24 hrs kd/dead</t>
  </si>
  <si>
    <t>Total No.</t>
  </si>
  <si>
    <t>% mortality 24 hrs</t>
  </si>
  <si>
    <t>% kd 1 hrs</t>
  </si>
  <si>
    <t xml:space="preserve">Negative </t>
  </si>
  <si>
    <t>2-5  days</t>
  </si>
  <si>
    <t>Anopheles gambiae</t>
  </si>
  <si>
    <t>Kisumu</t>
  </si>
  <si>
    <t>Covered</t>
  </si>
  <si>
    <t>Uncovered</t>
  </si>
  <si>
    <t>30 per tube</t>
  </si>
  <si>
    <t>20 per tube</t>
  </si>
  <si>
    <t>15 per tube</t>
  </si>
  <si>
    <t>10 per tube</t>
  </si>
  <si>
    <t>STDEV 1 hrs</t>
  </si>
  <si>
    <t>STDEV 24 hrs</t>
  </si>
  <si>
    <t>STERR 1 hrs</t>
  </si>
  <si>
    <t>STERR 24 hrs</t>
  </si>
  <si>
    <t>VK7</t>
  </si>
  <si>
    <t>January/February 2021</t>
  </si>
  <si>
    <t>Paper batch number:</t>
  </si>
  <si>
    <t>PE668/PE663</t>
  </si>
  <si>
    <t>-ve control batch number: PY370</t>
  </si>
  <si>
    <t>Anopheles coluzzii</t>
  </si>
  <si>
    <t>Tiassale</t>
  </si>
  <si>
    <t>5  days</t>
  </si>
  <si>
    <t>Permethrin 1</t>
  </si>
  <si>
    <t>Negative 1</t>
  </si>
  <si>
    <t>Negative 2</t>
  </si>
  <si>
    <t>Permethrin 2</t>
  </si>
  <si>
    <t>Permethrin 3</t>
  </si>
  <si>
    <t>Permethrin 4</t>
  </si>
  <si>
    <t>5 days</t>
  </si>
  <si>
    <t>7 days</t>
  </si>
  <si>
    <t>4-5 days</t>
  </si>
  <si>
    <t>days</t>
  </si>
  <si>
    <t>Test lab temp and humidity fell below the acceptable range. However negative controls appear unaffected.</t>
  </si>
  <si>
    <t>6-7 days</t>
  </si>
  <si>
    <t>Test lab temp and humidity rose above the acceptable range. However negative controls appear unaffected.</t>
  </si>
  <si>
    <t xml:space="preserve"> 9 days</t>
  </si>
  <si>
    <t>8-9 days</t>
  </si>
  <si>
    <t>9 days</t>
  </si>
  <si>
    <t>Permethrin exposure is 0.043%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</si>
</sst>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Border="1"/>
    <xf numFmtId="49" fontId="0" fillId="0" borderId="0" xfId="0" applyNumberFormat="1"/>
    <xf numFmtId="1" fontId="0" fillId="0" borderId="0" xfId="0" applyNumberFormat="1"/>
    <xf numFmtId="165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5" formatCode="0.000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1 - WHO Tube - Kisumu'!$L$5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1 - WHO Tube - Kisumu'!$P$8:$P$14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4.6334632385443584</c:v>
                  </c:pt>
                  <c:pt idx="2">
                    <c:v>2.121320343559645</c:v>
                  </c:pt>
                  <c:pt idx="3">
                    <c:v>0.4181814297339787</c:v>
                  </c:pt>
                  <c:pt idx="4">
                    <c:v>0.46520182972799118</c:v>
                  </c:pt>
                  <c:pt idx="5">
                    <c:v>4.4194173824159213</c:v>
                  </c:pt>
                  <c:pt idx="6">
                    <c:v>0</c:v>
                  </c:pt>
                </c:numCache>
              </c:numRef>
            </c:plus>
            <c:minus>
              <c:numRef>
                <c:f>'Rep 1 - WHO Tube - Kisumu'!$P$8:$P$14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4.6334632385443584</c:v>
                  </c:pt>
                  <c:pt idx="2">
                    <c:v>2.121320343559645</c:v>
                  </c:pt>
                  <c:pt idx="3">
                    <c:v>0.4181814297339787</c:v>
                  </c:pt>
                  <c:pt idx="4">
                    <c:v>0.46520182972799118</c:v>
                  </c:pt>
                  <c:pt idx="5">
                    <c:v>4.4194173824159213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1 - WHO Tube - Kisumu'!$H$8:$H$14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1 - WHO Tube - Kisumu'!$L$8:$L$14</c:f>
              <c:numCache>
                <c:formatCode>0</c:formatCode>
                <c:ptCount val="7"/>
                <c:pt idx="0">
                  <c:v>0</c:v>
                </c:pt>
                <c:pt idx="1">
                  <c:v>52.830188679245282</c:v>
                </c:pt>
                <c:pt idx="2">
                  <c:v>52.941176470588239</c:v>
                </c:pt>
                <c:pt idx="3">
                  <c:v>36.065573770491802</c:v>
                </c:pt>
                <c:pt idx="4">
                  <c:v>25.641025641025639</c:v>
                </c:pt>
                <c:pt idx="5">
                  <c:v>12.5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A-46A8-97DA-9189E55BD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1 - WHO Tube - Kisumu'!$M$5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1 - WHO Tube - Kisumu'!$H$8:$H$14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1 - WHO Tube - Kisumu'!$M$8:$M$14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6</c:v>
                      </c:pt>
                      <c:pt idx="1">
                        <c:v>43.39622641509434</c:v>
                      </c:pt>
                      <c:pt idx="2">
                        <c:v>35.294117647058826</c:v>
                      </c:pt>
                      <c:pt idx="3">
                        <c:v>22.950819672131146</c:v>
                      </c:pt>
                      <c:pt idx="4">
                        <c:v>12.820512820512819</c:v>
                      </c:pt>
                      <c:pt idx="5">
                        <c:v>3.125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00A-46A8-97DA-9189E55BD573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1 - WHO Tube - VK7'!$M$5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1 - WHO Tube - VK7'!$Q$8:$Q$14</c:f>
                <c:numCache>
                  <c:formatCode>General</c:formatCode>
                  <c:ptCount val="7"/>
                  <c:pt idx="0">
                    <c:v>1.4731391274719736</c:v>
                  </c:pt>
                  <c:pt idx="1">
                    <c:v>2.5253813613805267</c:v>
                  </c:pt>
                  <c:pt idx="2">
                    <c:v>3.1973524018869988</c:v>
                  </c:pt>
                  <c:pt idx="3">
                    <c:v>1.2191496227354266</c:v>
                  </c:pt>
                  <c:pt idx="4">
                    <c:v>9.3040365945598169E-2</c:v>
                  </c:pt>
                  <c:pt idx="5">
                    <c:v>0</c:v>
                  </c:pt>
                  <c:pt idx="6">
                    <c:v>3.5355339059327373</c:v>
                  </c:pt>
                </c:numCache>
              </c:numRef>
            </c:plus>
            <c:minus>
              <c:numRef>
                <c:f>'Rep 1 - WHO Tube - VK7'!$Q$8:$Q$14</c:f>
                <c:numCache>
                  <c:formatCode>General</c:formatCode>
                  <c:ptCount val="7"/>
                  <c:pt idx="0">
                    <c:v>1.4731391274719736</c:v>
                  </c:pt>
                  <c:pt idx="1">
                    <c:v>2.5253813613805267</c:v>
                  </c:pt>
                  <c:pt idx="2">
                    <c:v>3.1973524018869988</c:v>
                  </c:pt>
                  <c:pt idx="3">
                    <c:v>1.2191496227354266</c:v>
                  </c:pt>
                  <c:pt idx="4">
                    <c:v>9.3040365945598169E-2</c:v>
                  </c:pt>
                  <c:pt idx="5">
                    <c:v>0</c:v>
                  </c:pt>
                  <c:pt idx="6">
                    <c:v>3.5355339059327373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1 - WHO Tube - VK7'!$H$8:$H$14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1 - WHO Tube - VK7'!$M$8:$M$14</c:f>
              <c:numCache>
                <c:formatCode>0</c:formatCode>
                <c:ptCount val="7"/>
                <c:pt idx="0">
                  <c:v>2</c:v>
                </c:pt>
                <c:pt idx="1">
                  <c:v>4.2553191489361701</c:v>
                </c:pt>
                <c:pt idx="2">
                  <c:v>8.3333333333333321</c:v>
                </c:pt>
                <c:pt idx="3">
                  <c:v>1.6666666666666667</c:v>
                </c:pt>
                <c:pt idx="4">
                  <c:v>5.1282051282051277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E-403B-87E3-51293F766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1 - WHO Tube - VK7'!$L$5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1 - WHO Tube - VK7'!$H$8:$H$14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1 - WHO Tube - VK7'!$L$8:$L$14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1EE-403B-87E3-51293F766753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2 - WHO Tube - VK7'!$L$5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2 - WHO Tube - VK7'!$P$8:$P$14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1.1785113019775793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'Rep 2 - WHO Tube - VK7'!$P$8:$P$14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1.1785113019775793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2 - WHO Tube - VK7'!$H$8:$H$14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2 - WHO Tube - VK7'!$L$8:$L$14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1.6666666666666667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D-4CC5-B90C-009790241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2 - WHO Tube - VK7'!$M$5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2 - WHO Tube - VK7'!$H$8:$H$14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2 - WHO Tube - VK7'!$M$8:$M$14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4.0816326530612246</c:v>
                      </c:pt>
                      <c:pt idx="1">
                        <c:v>9.8039215686274517</c:v>
                      </c:pt>
                      <c:pt idx="2">
                        <c:v>8.1632653061224492</c:v>
                      </c:pt>
                      <c:pt idx="3">
                        <c:v>3.3333333333333335</c:v>
                      </c:pt>
                      <c:pt idx="4">
                        <c:v>2.5641025641025639</c:v>
                      </c:pt>
                      <c:pt idx="5">
                        <c:v>3.125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C3D-4CC5-B90C-009790241D84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2 - WHO Tube - VK7'!$M$5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2 - WHO Tube - VK7'!$Q$8:$Q$14</c:f>
                <c:numCache>
                  <c:formatCode>General</c:formatCode>
                  <c:ptCount val="7"/>
                  <c:pt idx="0">
                    <c:v>5.8925565098878745E-2</c:v>
                  </c:pt>
                  <c:pt idx="1">
                    <c:v>1.251035074406964</c:v>
                  </c:pt>
                  <c:pt idx="2">
                    <c:v>3.0052038200428268</c:v>
                  </c:pt>
                  <c:pt idx="3">
                    <c:v>2.3570226039551585</c:v>
                  </c:pt>
                  <c:pt idx="4">
                    <c:v>1.9641855032959652</c:v>
                  </c:pt>
                  <c:pt idx="5">
                    <c:v>2.2097086912079607</c:v>
                  </c:pt>
                  <c:pt idx="6">
                    <c:v>0</c:v>
                  </c:pt>
                </c:numCache>
              </c:numRef>
            </c:plus>
            <c:minus>
              <c:numRef>
                <c:f>'Rep 2 - WHO Tube - VK7'!$Q$8:$Q$14</c:f>
                <c:numCache>
                  <c:formatCode>General</c:formatCode>
                  <c:ptCount val="7"/>
                  <c:pt idx="0">
                    <c:v>5.8925565098878745E-2</c:v>
                  </c:pt>
                  <c:pt idx="1">
                    <c:v>1.251035074406964</c:v>
                  </c:pt>
                  <c:pt idx="2">
                    <c:v>3.0052038200428268</c:v>
                  </c:pt>
                  <c:pt idx="3">
                    <c:v>2.3570226039551585</c:v>
                  </c:pt>
                  <c:pt idx="4">
                    <c:v>1.9641855032959652</c:v>
                  </c:pt>
                  <c:pt idx="5">
                    <c:v>2.2097086912079607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2 - WHO Tube - VK7'!$H$8:$H$14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2 - WHO Tube - VK7'!$M$8:$M$14</c:f>
              <c:numCache>
                <c:formatCode>0</c:formatCode>
                <c:ptCount val="7"/>
                <c:pt idx="0">
                  <c:v>4.0816326530612246</c:v>
                </c:pt>
                <c:pt idx="1">
                  <c:v>9.8039215686274517</c:v>
                </c:pt>
                <c:pt idx="2">
                  <c:v>8.1632653061224492</c:v>
                </c:pt>
                <c:pt idx="3">
                  <c:v>3.3333333333333335</c:v>
                </c:pt>
                <c:pt idx="4">
                  <c:v>2.5641025641025639</c:v>
                </c:pt>
                <c:pt idx="5">
                  <c:v>3.125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A-49B7-9D5B-AC7967C64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2 - WHO Tube - VK7'!$L$5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2 - WHO Tube - VK7'!$H$8:$H$14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2 - WHO Tube - VK7'!$L$8:$L$14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1.6666666666666667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BFA-49B7-9D5B-AC7967C64A23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1 - WHO Tube - Tiassale'!$L$5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1 - WHO Tube - Tiassale'!$P$8:$P$14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1.2590932713435676</c:v>
                  </c:pt>
                  <c:pt idx="3">
                    <c:v>1.0713739108887084</c:v>
                  </c:pt>
                  <c:pt idx="4">
                    <c:v>0</c:v>
                  </c:pt>
                  <c:pt idx="5">
                    <c:v>4.714045207910317</c:v>
                  </c:pt>
                  <c:pt idx="6">
                    <c:v>0</c:v>
                  </c:pt>
                </c:numCache>
              </c:numRef>
            </c:plus>
            <c:minus>
              <c:numRef>
                <c:f>'Rep 1 - WHO Tube - Tiassale'!$P$8:$P$14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1.2590932713435676</c:v>
                  </c:pt>
                  <c:pt idx="3">
                    <c:v>1.0713739108887084</c:v>
                  </c:pt>
                  <c:pt idx="4">
                    <c:v>0</c:v>
                  </c:pt>
                  <c:pt idx="5">
                    <c:v>4.714045207910317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1 - WHO Tube - Tiassale'!$H$8:$H$14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1 - WHO Tube - Tiassale'!$L$8:$L$14</c:f>
              <c:numCache>
                <c:formatCode>0</c:formatCode>
                <c:ptCount val="7"/>
                <c:pt idx="0">
                  <c:v>0</c:v>
                </c:pt>
                <c:pt idx="1">
                  <c:v>3.7037037037037033</c:v>
                </c:pt>
                <c:pt idx="2">
                  <c:v>5.6603773584905666</c:v>
                </c:pt>
                <c:pt idx="3">
                  <c:v>1.5625</c:v>
                </c:pt>
                <c:pt idx="4">
                  <c:v>0</c:v>
                </c:pt>
                <c:pt idx="5">
                  <c:v>6.666666666666667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9-4BBE-AE39-47F794FD9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1 - WHO Tube - Tiassale'!$M$5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1 - WHO Tube - Tiassale'!$H$8:$H$14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1 - WHO Tube - Tiassale'!$M$8:$M$14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1.7857142857142856</c:v>
                      </c:pt>
                      <c:pt idx="1">
                        <c:v>5.5555555555555554</c:v>
                      </c:pt>
                      <c:pt idx="2">
                        <c:v>16.981132075471699</c:v>
                      </c:pt>
                      <c:pt idx="3">
                        <c:v>10.9375</c:v>
                      </c:pt>
                      <c:pt idx="4">
                        <c:v>12.195121951219512</c:v>
                      </c:pt>
                      <c:pt idx="5">
                        <c:v>16.666666666666664</c:v>
                      </c:pt>
                      <c:pt idx="6">
                        <c:v>13.636363636363635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D99-4BBE-AE39-47F794FD9BAC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1 - WHO Tube - Tiassale'!$M$5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1 - WHO Tube - Tiassale'!$Q$8:$Q$14</c:f>
                <c:numCache>
                  <c:formatCode>General</c:formatCode>
                  <c:ptCount val="7"/>
                  <c:pt idx="0">
                    <c:v>1.2191496227354266</c:v>
                  </c:pt>
                  <c:pt idx="1">
                    <c:v>1.3094570021973095</c:v>
                  </c:pt>
                  <c:pt idx="2">
                    <c:v>1.1080020787823395</c:v>
                  </c:pt>
                  <c:pt idx="3">
                    <c:v>1.3478575007954723</c:v>
                  </c:pt>
                  <c:pt idx="4">
                    <c:v>1.5152288168283172</c:v>
                  </c:pt>
                  <c:pt idx="5">
                    <c:v>11.785113019775789</c:v>
                  </c:pt>
                  <c:pt idx="6">
                    <c:v>4.1247895569215283</c:v>
                  </c:pt>
                </c:numCache>
              </c:numRef>
            </c:plus>
            <c:minus>
              <c:numRef>
                <c:f>'Rep 1 - WHO Tube - Tiassale'!$Q$8:$Q$14</c:f>
                <c:numCache>
                  <c:formatCode>General</c:formatCode>
                  <c:ptCount val="7"/>
                  <c:pt idx="0">
                    <c:v>1.2191496227354266</c:v>
                  </c:pt>
                  <c:pt idx="1">
                    <c:v>1.3094570021973095</c:v>
                  </c:pt>
                  <c:pt idx="2">
                    <c:v>1.1080020787823395</c:v>
                  </c:pt>
                  <c:pt idx="3">
                    <c:v>1.3478575007954723</c:v>
                  </c:pt>
                  <c:pt idx="4">
                    <c:v>1.5152288168283172</c:v>
                  </c:pt>
                  <c:pt idx="5">
                    <c:v>11.785113019775789</c:v>
                  </c:pt>
                  <c:pt idx="6">
                    <c:v>4.1247895569215283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1 - WHO Tube - Tiassale'!$H$8:$H$14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1 - WHO Tube - Tiassale'!$M$8:$M$14</c:f>
              <c:numCache>
                <c:formatCode>0</c:formatCode>
                <c:ptCount val="7"/>
                <c:pt idx="0">
                  <c:v>1.7857142857142856</c:v>
                </c:pt>
                <c:pt idx="1">
                  <c:v>5.5555555555555554</c:v>
                </c:pt>
                <c:pt idx="2">
                  <c:v>16.981132075471699</c:v>
                </c:pt>
                <c:pt idx="3">
                  <c:v>10.9375</c:v>
                </c:pt>
                <c:pt idx="4">
                  <c:v>12.195121951219512</c:v>
                </c:pt>
                <c:pt idx="5">
                  <c:v>16.666666666666664</c:v>
                </c:pt>
                <c:pt idx="6">
                  <c:v>13.636363636363635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6-4DA9-8C8E-9118218C9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1 - WHO Tube - Tiassale'!$L$5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1 - WHO Tube - Tiassale'!$H$8:$H$14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1 - WHO Tube - Tiassale'!$L$8:$L$14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0</c:v>
                      </c:pt>
                      <c:pt idx="1">
                        <c:v>3.7037037037037033</c:v>
                      </c:pt>
                      <c:pt idx="2">
                        <c:v>5.6603773584905666</c:v>
                      </c:pt>
                      <c:pt idx="3">
                        <c:v>1.5625</c:v>
                      </c:pt>
                      <c:pt idx="4">
                        <c:v>0</c:v>
                      </c:pt>
                      <c:pt idx="5">
                        <c:v>6.666666666666667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C66-4DA9-8C8E-9118218C9E03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2 - WHO Tube - Tiassale'!$L$5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2 - WHO Tube - Tiassale'!$P$8:$P$14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2.4930046772602648</c:v>
                  </c:pt>
                  <c:pt idx="2">
                    <c:v>1.0999438818457421</c:v>
                  </c:pt>
                  <c:pt idx="3">
                    <c:v>0.17820231380709359</c:v>
                  </c:pt>
                  <c:pt idx="4">
                    <c:v>1.5816862210751728</c:v>
                  </c:pt>
                  <c:pt idx="5">
                    <c:v>5.2191214801864207</c:v>
                  </c:pt>
                  <c:pt idx="6">
                    <c:v>3.5355339059327373</c:v>
                  </c:pt>
                </c:numCache>
              </c:numRef>
            </c:plus>
            <c:minus>
              <c:numRef>
                <c:f>'Rep 2 - WHO Tube - Tiassale'!$P$8:$P$14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2.4930046772602648</c:v>
                  </c:pt>
                  <c:pt idx="2">
                    <c:v>1.0999438818457421</c:v>
                  </c:pt>
                  <c:pt idx="3">
                    <c:v>0.17820231380709359</c:v>
                  </c:pt>
                  <c:pt idx="4">
                    <c:v>1.5816862210751728</c:v>
                  </c:pt>
                  <c:pt idx="5">
                    <c:v>5.2191214801864207</c:v>
                  </c:pt>
                  <c:pt idx="6">
                    <c:v>3.5355339059327373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2 - WHO Tube - Tiassale'!$H$8:$H$14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2 - WHO Tube - Tiassale'!$L$8:$L$14</c:f>
              <c:numCache>
                <c:formatCode>0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9.6153846153846168</c:v>
                </c:pt>
                <c:pt idx="3">
                  <c:v>15.873015873015872</c:v>
                </c:pt>
                <c:pt idx="4">
                  <c:v>12.820512820512819</c:v>
                </c:pt>
                <c:pt idx="5">
                  <c:v>13.793103448275861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8-4050-BB5D-C2ED50BDF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2 - WHO Tube - Tiassale'!$M$5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2 - WHO Tube - Tiassale'!$H$8:$H$14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2 - WHO Tube - Tiassale'!$M$8:$M$14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2.0408163265306123</c:v>
                      </c:pt>
                      <c:pt idx="1">
                        <c:v>12</c:v>
                      </c:pt>
                      <c:pt idx="2">
                        <c:v>15.384615384615385</c:v>
                      </c:pt>
                      <c:pt idx="3">
                        <c:v>15.873015873015872</c:v>
                      </c:pt>
                      <c:pt idx="4">
                        <c:v>15.384615384615385</c:v>
                      </c:pt>
                      <c:pt idx="5">
                        <c:v>17.241379310344829</c:v>
                      </c:pt>
                      <c:pt idx="6">
                        <c:v>15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F98-4050-BB5D-C2ED50BDF51F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2 - WHO Tube - Tiassale'!$M$5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2 - WHO Tube - Tiassale'!$Q$8:$Q$14</c:f>
                <c:numCache>
                  <c:formatCode>General</c:formatCode>
                  <c:ptCount val="7"/>
                  <c:pt idx="0">
                    <c:v>1.4142135623730949</c:v>
                  </c:pt>
                  <c:pt idx="1">
                    <c:v>0.33995518326276325</c:v>
                  </c:pt>
                  <c:pt idx="2">
                    <c:v>3.1426968052735469</c:v>
                  </c:pt>
                  <c:pt idx="3">
                    <c:v>0.17820231380709359</c:v>
                  </c:pt>
                  <c:pt idx="4">
                    <c:v>0.27912109783679484</c:v>
                  </c:pt>
                  <c:pt idx="5">
                    <c:v>12.626906806902634</c:v>
                  </c:pt>
                  <c:pt idx="6">
                    <c:v>3.5355339059327373</c:v>
                  </c:pt>
                </c:numCache>
              </c:numRef>
            </c:plus>
            <c:minus>
              <c:numRef>
                <c:f>'Rep 2 - WHO Tube - Tiassale'!$Q$8:$Q$14</c:f>
                <c:numCache>
                  <c:formatCode>General</c:formatCode>
                  <c:ptCount val="7"/>
                  <c:pt idx="0">
                    <c:v>1.4142135623730949</c:v>
                  </c:pt>
                  <c:pt idx="1">
                    <c:v>0.33995518326276325</c:v>
                  </c:pt>
                  <c:pt idx="2">
                    <c:v>3.1426968052735469</c:v>
                  </c:pt>
                  <c:pt idx="3">
                    <c:v>0.17820231380709359</c:v>
                  </c:pt>
                  <c:pt idx="4">
                    <c:v>0.27912109783679484</c:v>
                  </c:pt>
                  <c:pt idx="5">
                    <c:v>12.626906806902634</c:v>
                  </c:pt>
                  <c:pt idx="6">
                    <c:v>3.5355339059327373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2 - WHO Tube - Tiassale'!$H$8:$H$14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2 - WHO Tube - Tiassale'!$M$8:$M$14</c:f>
              <c:numCache>
                <c:formatCode>0</c:formatCode>
                <c:ptCount val="7"/>
                <c:pt idx="0">
                  <c:v>2.0408163265306123</c:v>
                </c:pt>
                <c:pt idx="1">
                  <c:v>12</c:v>
                </c:pt>
                <c:pt idx="2">
                  <c:v>15.384615384615385</c:v>
                </c:pt>
                <c:pt idx="3">
                  <c:v>15.873015873015872</c:v>
                </c:pt>
                <c:pt idx="4">
                  <c:v>15.384615384615385</c:v>
                </c:pt>
                <c:pt idx="5">
                  <c:v>17.241379310344829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4-4F5B-9D78-9BD510498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2 - WHO Tube - Tiassale'!$L$5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2 - WHO Tube - Tiassale'!$H$8:$H$14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2 - WHO Tube - Tiassale'!$L$8:$L$14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9.6153846153846168</c:v>
                      </c:pt>
                      <c:pt idx="3">
                        <c:v>15.873015873015872</c:v>
                      </c:pt>
                      <c:pt idx="4">
                        <c:v>12.820512820512819</c:v>
                      </c:pt>
                      <c:pt idx="5">
                        <c:v>13.793103448275861</c:v>
                      </c:pt>
                      <c:pt idx="6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DB4-4F5B-9D78-9BD510498483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3 - WHO Tube - Tiassale 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3 - WHO Tube - Tiassale '!$P$8:$P$14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4.0794621991531628</c:v>
                  </c:pt>
                  <c:pt idx="2">
                    <c:v>3.9283710065919326</c:v>
                  </c:pt>
                  <c:pt idx="3">
                    <c:v>1.0713739108887073</c:v>
                  </c:pt>
                  <c:pt idx="4">
                    <c:v>3.8722514207834666</c:v>
                  </c:pt>
                  <c:pt idx="5">
                    <c:v>7.5761440841415819</c:v>
                  </c:pt>
                  <c:pt idx="6">
                    <c:v>3.5355339059327373</c:v>
                  </c:pt>
                </c:numCache>
              </c:numRef>
            </c:plus>
            <c:minus>
              <c:numRef>
                <c:f>'Rep 3 - WHO Tube - Tiassale '!$P$8:$P$14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4.0794621991531628</c:v>
                  </c:pt>
                  <c:pt idx="2">
                    <c:v>3.9283710065919326</c:v>
                  </c:pt>
                  <c:pt idx="3">
                    <c:v>1.0713739108887073</c:v>
                  </c:pt>
                  <c:pt idx="4">
                    <c:v>3.8722514207834666</c:v>
                  </c:pt>
                  <c:pt idx="5">
                    <c:v>7.5761440841415819</c:v>
                  </c:pt>
                  <c:pt idx="6">
                    <c:v>3.5355339059327373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3 - WHO Tube - Tiassale 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3 - WHO Tube - Tiassale '!$L$8:$L$14</c:f>
              <c:numCache>
                <c:formatCode>0</c:formatCode>
                <c:ptCount val="7"/>
                <c:pt idx="0">
                  <c:v>0</c:v>
                </c:pt>
                <c:pt idx="1">
                  <c:v>17.307692307692307</c:v>
                </c:pt>
                <c:pt idx="2">
                  <c:v>12.962962962962962</c:v>
                </c:pt>
                <c:pt idx="3">
                  <c:v>25.757575757575758</c:v>
                </c:pt>
                <c:pt idx="4">
                  <c:v>24.390243902439025</c:v>
                </c:pt>
                <c:pt idx="5">
                  <c:v>17.857142857142858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D-46B6-9544-23E0712FD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3 - WHO Tube - Tiassale 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3 - WHO Tube - Tiassale 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3 - WHO Tube - Tiassale '!$M$8:$M$14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1.8867924528301887</c:v>
                      </c:pt>
                      <c:pt idx="1">
                        <c:v>13.461538461538462</c:v>
                      </c:pt>
                      <c:pt idx="2">
                        <c:v>9.2592592592592595</c:v>
                      </c:pt>
                      <c:pt idx="3">
                        <c:v>19.696969696969695</c:v>
                      </c:pt>
                      <c:pt idx="4">
                        <c:v>14.634146341463413</c:v>
                      </c:pt>
                      <c:pt idx="5">
                        <c:v>17.857142857142858</c:v>
                      </c:pt>
                      <c:pt idx="6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08D-46B6-9544-23E0712FD6F1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3 - WHO Tube - Tiassale 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3 - WHO Tube - Tiassale '!$Q$8:$Q$14</c:f>
                <c:numCache>
                  <c:formatCode>General</c:formatCode>
                  <c:ptCount val="7"/>
                  <c:pt idx="0">
                    <c:v>1.4142135623730949</c:v>
                  </c:pt>
                  <c:pt idx="1">
                    <c:v>1.359820733051053</c:v>
                  </c:pt>
                  <c:pt idx="2">
                    <c:v>3.9283710065919308</c:v>
                  </c:pt>
                  <c:pt idx="3">
                    <c:v>1.0713739108887073</c:v>
                  </c:pt>
                  <c:pt idx="4">
                    <c:v>3.7038926633581046</c:v>
                  </c:pt>
                  <c:pt idx="5">
                    <c:v>12.626906806902634</c:v>
                  </c:pt>
                  <c:pt idx="6">
                    <c:v>3.5355339059327373</c:v>
                  </c:pt>
                </c:numCache>
              </c:numRef>
            </c:plus>
            <c:minus>
              <c:numRef>
                <c:f>'Rep 3 - WHO Tube - Tiassale '!$Q$8:$Q$14</c:f>
                <c:numCache>
                  <c:formatCode>General</c:formatCode>
                  <c:ptCount val="7"/>
                  <c:pt idx="0">
                    <c:v>1.4142135623730949</c:v>
                  </c:pt>
                  <c:pt idx="1">
                    <c:v>1.359820733051053</c:v>
                  </c:pt>
                  <c:pt idx="2">
                    <c:v>3.9283710065919308</c:v>
                  </c:pt>
                  <c:pt idx="3">
                    <c:v>1.0713739108887073</c:v>
                  </c:pt>
                  <c:pt idx="4">
                    <c:v>3.7038926633581046</c:v>
                  </c:pt>
                  <c:pt idx="5">
                    <c:v>12.626906806902634</c:v>
                  </c:pt>
                  <c:pt idx="6">
                    <c:v>3.5355339059327373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3 - WHO Tube - Tiassale 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3 - WHO Tube - Tiassale '!$M$8:$M$14</c:f>
              <c:numCache>
                <c:formatCode>0</c:formatCode>
                <c:ptCount val="7"/>
                <c:pt idx="0">
                  <c:v>1.8867924528301887</c:v>
                </c:pt>
                <c:pt idx="1">
                  <c:v>13.461538461538462</c:v>
                </c:pt>
                <c:pt idx="2">
                  <c:v>9.2592592592592595</c:v>
                </c:pt>
                <c:pt idx="3">
                  <c:v>19.696969696969695</c:v>
                </c:pt>
                <c:pt idx="4">
                  <c:v>14.634146341463413</c:v>
                </c:pt>
                <c:pt idx="5">
                  <c:v>17.857142857142858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D-4D96-8225-329C2CC6B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3 - WHO Tube - Tiassale 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3 - WHO Tube - Tiassale 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3 - WHO Tube - Tiassale '!$L$8:$L$14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0</c:v>
                      </c:pt>
                      <c:pt idx="1">
                        <c:v>17.307692307692307</c:v>
                      </c:pt>
                      <c:pt idx="2">
                        <c:v>12.962962962962962</c:v>
                      </c:pt>
                      <c:pt idx="3">
                        <c:v>25.757575757575758</c:v>
                      </c:pt>
                      <c:pt idx="4">
                        <c:v>24.390243902439025</c:v>
                      </c:pt>
                      <c:pt idx="5">
                        <c:v>17.857142857142858</c:v>
                      </c:pt>
                      <c:pt idx="6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5DD-4D96-8225-329C2CC6BBB1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1 - WHO Tube - Tiassale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1 - WHO Tube - Tiassale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1.6626540811084103</c:v>
                  </c:pt>
                </c:numCache>
              </c:numRef>
            </c:plus>
            <c:minus>
              <c:numRef>
                <c:f>'Rep 1 - WHO Tube - Tiassale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1.6626540811084103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1 -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1 - WHO Tube - Tiassale AGE'!$L$8:$L$9</c:f>
              <c:numCache>
                <c:formatCode>0</c:formatCode>
                <c:ptCount val="2"/>
                <c:pt idx="0">
                  <c:v>0</c:v>
                </c:pt>
                <c:pt idx="1">
                  <c:v>6.8627450980392162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9-4A53-B667-2EDDF2047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1 - WHO Tube - Tiassale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1 -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1 - WHO Tube - Tiassale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1.7857142857142856</c:v>
                      </c:pt>
                      <c:pt idx="1">
                        <c:v>9.8039215686274517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6C9-4A53-B667-2EDDF2047BA1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1 - WHO Tube - Kisumu'!$M$5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1 - WHO Tube - Kisumu'!$Q$8:$Q$14</c:f>
                <c:numCache>
                  <c:formatCode>General</c:formatCode>
                  <c:ptCount val="7"/>
                  <c:pt idx="0">
                    <c:v>1.5864575218928949</c:v>
                  </c:pt>
                  <c:pt idx="1">
                    <c:v>0.75545596280614025</c:v>
                  </c:pt>
                  <c:pt idx="2">
                    <c:v>0.48953546389837982</c:v>
                  </c:pt>
                  <c:pt idx="3">
                    <c:v>2.5851215656282411</c:v>
                  </c:pt>
                  <c:pt idx="4">
                    <c:v>5.2102604929535064</c:v>
                  </c:pt>
                  <c:pt idx="5">
                    <c:v>2.2097086912079607</c:v>
                  </c:pt>
                  <c:pt idx="6">
                    <c:v>0</c:v>
                  </c:pt>
                </c:numCache>
              </c:numRef>
            </c:plus>
            <c:minus>
              <c:numRef>
                <c:f>'Rep 1 - WHO Tube - Kisumu'!$Q$8:$Q$14</c:f>
                <c:numCache>
                  <c:formatCode>General</c:formatCode>
                  <c:ptCount val="7"/>
                  <c:pt idx="0">
                    <c:v>1.5864575218928949</c:v>
                  </c:pt>
                  <c:pt idx="1">
                    <c:v>0.75545596280614025</c:v>
                  </c:pt>
                  <c:pt idx="2">
                    <c:v>0.48953546389837982</c:v>
                  </c:pt>
                  <c:pt idx="3">
                    <c:v>2.5851215656282411</c:v>
                  </c:pt>
                  <c:pt idx="4">
                    <c:v>5.2102604929535064</c:v>
                  </c:pt>
                  <c:pt idx="5">
                    <c:v>2.2097086912079607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1 - WHO Tube - Kisumu'!$H$8:$H$14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1 - WHO Tube - Kisumu'!$M$8:$M$14</c:f>
              <c:numCache>
                <c:formatCode>0</c:formatCode>
                <c:ptCount val="7"/>
                <c:pt idx="0">
                  <c:v>6</c:v>
                </c:pt>
                <c:pt idx="1">
                  <c:v>43.39622641509434</c:v>
                </c:pt>
                <c:pt idx="2">
                  <c:v>35.294117647058826</c:v>
                </c:pt>
                <c:pt idx="3">
                  <c:v>22.950819672131146</c:v>
                </c:pt>
                <c:pt idx="4">
                  <c:v>12.820512820512819</c:v>
                </c:pt>
                <c:pt idx="5">
                  <c:v>3.125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1D-4CCD-94E6-AB916B0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1 - WHO Tube - Kisumu'!$L$5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1 - WHO Tube - Kisumu'!$H$8:$H$14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1 - WHO Tube - Kisumu'!$L$8:$L$14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0</c:v>
                      </c:pt>
                      <c:pt idx="1">
                        <c:v>52.830188679245282</c:v>
                      </c:pt>
                      <c:pt idx="2">
                        <c:v>52.941176470588239</c:v>
                      </c:pt>
                      <c:pt idx="3">
                        <c:v>36.065573770491802</c:v>
                      </c:pt>
                      <c:pt idx="4">
                        <c:v>25.641025641025639</c:v>
                      </c:pt>
                      <c:pt idx="5">
                        <c:v>12.5</c:v>
                      </c:pt>
                      <c:pt idx="6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11D-4CCD-94E6-AB916B0F593A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1 - WHO Tube - Tiassale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1 - WHO Tube - Tiassale AGE'!$Q$8:$Q$9</c:f>
                <c:numCache>
                  <c:formatCode>General</c:formatCode>
                  <c:ptCount val="2"/>
                  <c:pt idx="0">
                    <c:v>1.2191496227354266</c:v>
                  </c:pt>
                  <c:pt idx="1">
                    <c:v>2.1328997249632375</c:v>
                  </c:pt>
                </c:numCache>
              </c:numRef>
            </c:plus>
            <c:minus>
              <c:numRef>
                <c:f>'Rep 1 - WHO Tube - Tiassale AGE'!$Q$8:$Q$9</c:f>
                <c:numCache>
                  <c:formatCode>General</c:formatCode>
                  <c:ptCount val="2"/>
                  <c:pt idx="0">
                    <c:v>1.2191496227354266</c:v>
                  </c:pt>
                  <c:pt idx="1">
                    <c:v>2.1328997249632375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1 -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1 - WHO Tube - Tiassale AGE'!$M$8:$M$9</c:f>
              <c:numCache>
                <c:formatCode>0</c:formatCode>
                <c:ptCount val="2"/>
                <c:pt idx="0">
                  <c:v>1.7857142857142856</c:v>
                </c:pt>
                <c:pt idx="1">
                  <c:v>9.8039215686274517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4-4D0A-83B0-6324B4037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1 - WHO Tube - Tiassale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1 -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1 - WHO Tube - Tiassale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6.8627450980392162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A24-4D0A-83B0-6324B4037460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2 - WHO Tube - Tiassale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2 - WHO Tube - Tiassale AGE'!$P$8:$P$9</c:f>
                <c:numCache>
                  <c:formatCode>General</c:formatCode>
                  <c:ptCount val="2"/>
                  <c:pt idx="0">
                    <c:v>1.4731391274719736</c:v>
                  </c:pt>
                  <c:pt idx="1">
                    <c:v>1.0833333333333333</c:v>
                  </c:pt>
                </c:numCache>
              </c:numRef>
            </c:plus>
            <c:minus>
              <c:numRef>
                <c:f>'Rep 2 - WHO Tube - Tiassale AGE'!$P$8:$P$9</c:f>
                <c:numCache>
                  <c:formatCode>General</c:formatCode>
                  <c:ptCount val="2"/>
                  <c:pt idx="0">
                    <c:v>1.4731391274719736</c:v>
                  </c:pt>
                  <c:pt idx="1">
                    <c:v>1.0833333333333333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2 -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2 - WHO Tube - Tiassale AGE'!$L$8:$L$9</c:f>
              <c:numCache>
                <c:formatCode>0</c:formatCode>
                <c:ptCount val="2"/>
                <c:pt idx="0">
                  <c:v>1.8867924528301887</c:v>
                </c:pt>
                <c:pt idx="1">
                  <c:v>6.1224489795918364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0-4767-9568-B19CEFD51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2 - WHO Tube - Tiassale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2 -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2 - WHO Tube - Tiassale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1.8867924528301887</c:v>
                      </c:pt>
                      <c:pt idx="1">
                        <c:v>7.1428571428571423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3A0-4767-9568-B19CEFD510ED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2 - WHO Tube - Tiassale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2 - WHO Tube - Tiassale AGE'!$Q$8:$Q$9</c:f>
                <c:numCache>
                  <c:formatCode>General</c:formatCode>
                  <c:ptCount val="2"/>
                  <c:pt idx="0">
                    <c:v>1.4731391274719736</c:v>
                  </c:pt>
                  <c:pt idx="1">
                    <c:v>2.7305975892548582</c:v>
                  </c:pt>
                </c:numCache>
              </c:numRef>
            </c:plus>
            <c:minus>
              <c:numRef>
                <c:f>'Rep 2 - WHO Tube - Tiassale AGE'!$Q$8:$Q$9</c:f>
                <c:numCache>
                  <c:formatCode>General</c:formatCode>
                  <c:ptCount val="2"/>
                  <c:pt idx="0">
                    <c:v>1.4731391274719736</c:v>
                  </c:pt>
                  <c:pt idx="1">
                    <c:v>2.7305975892548582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2 -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2 - WHO Tube - Tiassale AGE'!$M$8:$M$9</c:f>
              <c:numCache>
                <c:formatCode>0</c:formatCode>
                <c:ptCount val="2"/>
                <c:pt idx="0">
                  <c:v>1.8867924528301887</c:v>
                </c:pt>
                <c:pt idx="1">
                  <c:v>7.1428571428571423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B-4890-9269-793C151DD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2 - WHO Tube - Tiassale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2 -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2 - WHO Tube - Tiassale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1.8867924528301887</c:v>
                      </c:pt>
                      <c:pt idx="1">
                        <c:v>6.1224489795918364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25B-4890-9269-793C151DD089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3 - WHO Tube - Tiassale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3 - WHO Tube - Tiassale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0.80187537387448016</c:v>
                  </c:pt>
                </c:numCache>
              </c:numRef>
            </c:plus>
            <c:minus>
              <c:numRef>
                <c:f>'Rep 3 - WHO Tube - Tiassale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0.80187537387448016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3 -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3 - WHO Tube - Tiassale AGE'!$L$8:$L$9</c:f>
              <c:numCache>
                <c:formatCode>0</c:formatCode>
                <c:ptCount val="2"/>
                <c:pt idx="0">
                  <c:v>0</c:v>
                </c:pt>
                <c:pt idx="1">
                  <c:v>0.94339622641509435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F-4144-BBE4-E00E0D26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3 - WHO Tube - Tiassale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3 -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3 - WHO Tube - Tiassale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1.8867924528301887</c:v>
                      </c:pt>
                      <c:pt idx="1">
                        <c:v>16.037735849056602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9BF-4144-BBE4-E00E0D26E5D6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3 - WHO Tube - Tiassale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3 - WHO Tube - Tiassale AGE'!$Q$8:$Q$9</c:f>
                <c:numCache>
                  <c:formatCode>General</c:formatCode>
                  <c:ptCount val="2"/>
                  <c:pt idx="0">
                    <c:v>1.2191496227354266</c:v>
                  </c:pt>
                  <c:pt idx="1">
                    <c:v>2.2063003065879796</c:v>
                  </c:pt>
                </c:numCache>
              </c:numRef>
            </c:plus>
            <c:minus>
              <c:numRef>
                <c:f>'Rep 3 - WHO Tube - Tiassale AGE'!$Q$8:$Q$9</c:f>
                <c:numCache>
                  <c:formatCode>General</c:formatCode>
                  <c:ptCount val="2"/>
                  <c:pt idx="0">
                    <c:v>1.2191496227354266</c:v>
                  </c:pt>
                  <c:pt idx="1">
                    <c:v>2.2063003065879796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3 -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3 - WHO Tube - Tiassale AGE'!$M$8:$M$9</c:f>
              <c:numCache>
                <c:formatCode>0</c:formatCode>
                <c:ptCount val="2"/>
                <c:pt idx="0">
                  <c:v>1.8867924528301887</c:v>
                </c:pt>
                <c:pt idx="1">
                  <c:v>16.037735849056602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B-4F4D-B81A-A4908F87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3 - WHO Tube - Tiassale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3 -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3 - WHO Tube - Tiassale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0.94339622641509435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89B-4F4D-B81A-A4908F877613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1 - WHO Tube - Kisumu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1 - WHO Tube - Kisumu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6.3156078750239502</c:v>
                  </c:pt>
                </c:numCache>
              </c:numRef>
            </c:plus>
            <c:minus>
              <c:numRef>
                <c:f>'Rep 1 - WHO Tube - Kisumu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6.3156078750239502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1 -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1 - WHO Tube - Kisumu AGE'!$L$8:$L$9</c:f>
              <c:numCache>
                <c:formatCode>0</c:formatCode>
                <c:ptCount val="2"/>
                <c:pt idx="0">
                  <c:v>0</c:v>
                </c:pt>
                <c:pt idx="1">
                  <c:v>17.171717171717169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C-45DB-BA2A-1C74D1519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1 - WHO Tube - Kisumu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1 -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1 - WHO Tube - Kisumu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62.62626262626263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54C-45DB-BA2A-1C74D1519409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1 - WHO Tube - Kisumu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1 - WHO Tube - Kisumu AGE'!$Q$8:$Q$9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7.5634752269987624</c:v>
                  </c:pt>
                </c:numCache>
              </c:numRef>
            </c:plus>
            <c:minus>
              <c:numRef>
                <c:f>'Rep 1 - WHO Tube - Kisumu AGE'!$Q$8:$Q$9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7.5634752269987624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1 -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1 - WHO Tube - Kisumu AGE'!$M$8:$M$9</c:f>
              <c:numCache>
                <c:formatCode>0</c:formatCode>
                <c:ptCount val="2"/>
                <c:pt idx="0">
                  <c:v>0</c:v>
                </c:pt>
                <c:pt idx="1">
                  <c:v>62.62626262626263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8-49FB-9B57-4C2D08F5B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1 - WHO Tube - Kisumu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1 -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1 - WHO Tube - Kisumu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17.171717171717169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D18-49FB-9B57-4C2D08F5B1A3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2 - WHO Tube - Kisumu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2 - WHO Tube - Kisumu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3.3866484546084821</c:v>
                  </c:pt>
                </c:numCache>
              </c:numRef>
            </c:plus>
            <c:minus>
              <c:numRef>
                <c:f>'Rep 2 - WHO Tube - Kisumu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3.3866484546084821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2 -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2 - WHO Tube - Kisumu AGE'!$L$8:$L$9</c:f>
              <c:numCache>
                <c:formatCode>0</c:formatCode>
                <c:ptCount val="2"/>
                <c:pt idx="0">
                  <c:v>0</c:v>
                </c:pt>
                <c:pt idx="1">
                  <c:v>26.262626262626267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4-4C59-98E1-E3DB32518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2 - WHO Tube - Kisumu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2 -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2 - WHO Tube - Kisumu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40.404040404040401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E64-4C59-98E1-E3DB32518DBE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2 - WHO Tube - Kisumu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2 - WHO Tube - Kisumu AGE'!$Q$8:$Q$9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6.5084978464840182</c:v>
                  </c:pt>
                </c:numCache>
              </c:numRef>
            </c:plus>
            <c:minus>
              <c:numRef>
                <c:f>'Rep 2 - WHO Tube - Kisumu AGE'!$Q$8:$Q$9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6.5084978464840182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2 -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2 - WHO Tube - Kisumu AGE'!$M$8:$M$9</c:f>
              <c:numCache>
                <c:formatCode>0</c:formatCode>
                <c:ptCount val="2"/>
                <c:pt idx="0">
                  <c:v>0</c:v>
                </c:pt>
                <c:pt idx="1">
                  <c:v>40.404040404040401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2-4C11-AAD5-3CCEFD6CD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2 - WHO Tube - Kisumu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2 -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2 - WHO Tube - Kisumu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26.262626262626267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712-4C11-AAD5-3CCEFD6CD5CA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3 - WHO Tube - Kisumu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3 - WHO Tube - Kisumu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2.4147873462494278</c:v>
                  </c:pt>
                </c:numCache>
              </c:numRef>
            </c:plus>
            <c:minus>
              <c:numRef>
                <c:f>'Rep 3 - WHO Tube - Kisumu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2.4147873462494278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3 -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3 - WHO Tube - Kisumu AGE'!$L$8:$L$9</c:f>
              <c:numCache>
                <c:formatCode>0</c:formatCode>
                <c:ptCount val="2"/>
                <c:pt idx="0">
                  <c:v>0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D-4A5B-B6D6-72AD63A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3 - WHO Tube - Kisumu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3 -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3 - WHO Tube - Kisumu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56.999999999999993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C6D-4A5B-B6D6-72AD63AF7229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2 - WHO Tube - Kisumu'!$L$5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2 - WHO Tube - Kisumu'!$P$8:$P$14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3.6261886214694639</c:v>
                  </c:pt>
                  <c:pt idx="2">
                    <c:v>2.0397310995765587</c:v>
                  </c:pt>
                  <c:pt idx="3">
                    <c:v>1.8889445263551914</c:v>
                  </c:pt>
                  <c:pt idx="4">
                    <c:v>4.2532738717987764</c:v>
                  </c:pt>
                  <c:pt idx="5">
                    <c:v>10.398629135096288</c:v>
                  </c:pt>
                  <c:pt idx="6">
                    <c:v>3.5355339059327373</c:v>
                  </c:pt>
                </c:numCache>
              </c:numRef>
            </c:plus>
            <c:minus>
              <c:numRef>
                <c:f>'Rep 2 - WHO Tube - Kisumu'!$P$8:$P$14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3.6261886214694639</c:v>
                  </c:pt>
                  <c:pt idx="2">
                    <c:v>2.0397310995765587</c:v>
                  </c:pt>
                  <c:pt idx="3">
                    <c:v>1.8889445263551914</c:v>
                  </c:pt>
                  <c:pt idx="4">
                    <c:v>4.2532738717987764</c:v>
                  </c:pt>
                  <c:pt idx="5">
                    <c:v>10.398629135096288</c:v>
                  </c:pt>
                  <c:pt idx="6">
                    <c:v>3.5355339059327373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2 - WHO Tube - Kisumu'!$H$8:$H$14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2 - WHO Tube - Kisumu'!$L$8:$L$14</c:f>
              <c:numCache>
                <c:formatCode>0</c:formatCode>
                <c:ptCount val="7"/>
                <c:pt idx="0">
                  <c:v>0</c:v>
                </c:pt>
                <c:pt idx="1">
                  <c:v>28.000000000000004</c:v>
                </c:pt>
                <c:pt idx="2">
                  <c:v>27.777777777777779</c:v>
                </c:pt>
                <c:pt idx="3">
                  <c:v>31.746031746031743</c:v>
                </c:pt>
                <c:pt idx="4">
                  <c:v>20</c:v>
                </c:pt>
                <c:pt idx="5">
                  <c:v>15.625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E-40D4-B7A4-3EAB35902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2 - WHO Tube - Kisumu'!$M$5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2 - WHO Tube - Kisumu'!$H$8:$H$14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2 - WHO Tube - Kisumu'!$M$8:$M$14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4.2553191489361701</c:v>
                      </c:pt>
                      <c:pt idx="1">
                        <c:v>50</c:v>
                      </c:pt>
                      <c:pt idx="2">
                        <c:v>57.407407407407405</c:v>
                      </c:pt>
                      <c:pt idx="3">
                        <c:v>69.841269841269835</c:v>
                      </c:pt>
                      <c:pt idx="4">
                        <c:v>55.000000000000007</c:v>
                      </c:pt>
                      <c:pt idx="5">
                        <c:v>65.625</c:v>
                      </c:pt>
                      <c:pt idx="6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B6E-40D4-B7A4-3EAB35902D43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3 - WHO Tube - Kisumu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3 - WHO Tube - Kisumu AGE'!$Q$8:$Q$9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2.6228996172622017</c:v>
                  </c:pt>
                </c:numCache>
              </c:numRef>
            </c:plus>
            <c:minus>
              <c:numRef>
                <c:f>'Rep 3 - WHO Tube - Kisumu AGE'!$Q$8:$Q$9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2.6228996172622017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3 -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3 - WHO Tube - Kisumu AGE'!$M$8:$M$9</c:f>
              <c:numCache>
                <c:formatCode>0</c:formatCode>
                <c:ptCount val="2"/>
                <c:pt idx="0">
                  <c:v>0</c:v>
                </c:pt>
                <c:pt idx="1">
                  <c:v>56.999999999999993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0-4EBF-B021-0C0AB870E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3 - WHO Tube - Kisumu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3 -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3 - WHO Tube - Kisumu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48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0F0-4EBF-B021-0C0AB870E60F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4 - WHO Tube - Tiassale'!$L$5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4 - WHO Tube - Tiassale'!$P$8:$P$13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1.9841269841269813</c:v>
                  </c:pt>
                  <c:pt idx="4">
                    <c:v>3.567028573453181</c:v>
                  </c:pt>
                  <c:pt idx="5">
                    <c:v>1.965405948400768</c:v>
                  </c:pt>
                </c:numCache>
              </c:numRef>
            </c:plus>
            <c:minus>
              <c:numRef>
                <c:f>'Rep 4 - WHO Tube - Tiassale'!$P$8:$P$13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1.9841269841269813</c:v>
                  </c:pt>
                  <c:pt idx="4">
                    <c:v>3.567028573453181</c:v>
                  </c:pt>
                  <c:pt idx="5">
                    <c:v>1.965405948400768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4 - WHO Tube - Tiassale'!$H$8:$H$13</c:f>
              <c:strCache>
                <c:ptCount val="6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20 per tube</c:v>
                </c:pt>
                <c:pt idx="4">
                  <c:v>15 per tube</c:v>
                </c:pt>
                <c:pt idx="5">
                  <c:v>10 per tube</c:v>
                </c:pt>
              </c:strCache>
            </c:strRef>
          </c:cat>
          <c:val>
            <c:numRef>
              <c:f>'Rep 4 - WHO Tube - Tiassale'!$L$8:$L$13</c:f>
              <c:numCache>
                <c:formatCode>0</c:formatCode>
                <c:ptCount val="6"/>
                <c:pt idx="0">
                  <c:v>0</c:v>
                </c:pt>
                <c:pt idx="1">
                  <c:v>32</c:v>
                </c:pt>
                <c:pt idx="2">
                  <c:v>24</c:v>
                </c:pt>
                <c:pt idx="3">
                  <c:v>22.950819672131146</c:v>
                </c:pt>
                <c:pt idx="4">
                  <c:v>13.829787234042554</c:v>
                </c:pt>
                <c:pt idx="5">
                  <c:v>6.0344827586206895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C-4E94-8647-9FC49241A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4 - WHO Tube - Tiassale'!$M$5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4 - WHO Tube - Tiassale'!$H$8:$H$13</c15:sqref>
                        </c15:formulaRef>
                      </c:ext>
                    </c:extLst>
                    <c:strCache>
                      <c:ptCount val="6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20 per tube</c:v>
                      </c:pt>
                      <c:pt idx="4">
                        <c:v>15 per tube</c:v>
                      </c:pt>
                      <c:pt idx="5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4 - WHO Tube - Tiassale'!$M$8:$M$13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0</c:v>
                      </c:pt>
                      <c:pt idx="1">
                        <c:v>20</c:v>
                      </c:pt>
                      <c:pt idx="2">
                        <c:v>12</c:v>
                      </c:pt>
                      <c:pt idx="3">
                        <c:v>6.557377049180328</c:v>
                      </c:pt>
                      <c:pt idx="4">
                        <c:v>8.5106382978723403</c:v>
                      </c:pt>
                      <c:pt idx="5">
                        <c:v>5.1724137931034484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B8C-4E94-8647-9FC49241AA87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4 - WHO Tube - Tiassale'!$M$5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4 - WHO Tube - Tiassale'!$Q$8:$Q$13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1.7077329199484137</c:v>
                  </c:pt>
                  <c:pt idx="4">
                    <c:v>2.7646183933780648</c:v>
                  </c:pt>
                  <c:pt idx="5">
                    <c:v>2.0474825538360384</c:v>
                  </c:pt>
                </c:numCache>
              </c:numRef>
            </c:plus>
            <c:minus>
              <c:numRef>
                <c:f>'Rep 4 - WHO Tube - Tiassale'!$Q$8:$Q$13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1.7077329199484137</c:v>
                  </c:pt>
                  <c:pt idx="4">
                    <c:v>2.7646183933780648</c:v>
                  </c:pt>
                  <c:pt idx="5">
                    <c:v>2.0474825538360384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4 - WHO Tube - Tiassale'!$H$8:$H$13</c:f>
              <c:strCache>
                <c:ptCount val="6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20 per tube</c:v>
                </c:pt>
                <c:pt idx="4">
                  <c:v>15 per tube</c:v>
                </c:pt>
                <c:pt idx="5">
                  <c:v>10 per tube</c:v>
                </c:pt>
              </c:strCache>
            </c:strRef>
          </c:cat>
          <c:val>
            <c:numRef>
              <c:f>'Rep 4 - WHO Tube - Tiassale'!$M$8:$M$13</c:f>
              <c:numCache>
                <c:formatCode>0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12</c:v>
                </c:pt>
                <c:pt idx="3">
                  <c:v>6.557377049180328</c:v>
                </c:pt>
                <c:pt idx="4">
                  <c:v>8.5106382978723403</c:v>
                </c:pt>
                <c:pt idx="5">
                  <c:v>5.1724137931034484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8-49DD-BD6A-5F7F63DA7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4 - WHO Tube - Tiassale'!$L$5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4 - WHO Tube - Tiassale'!$H$8:$H$13</c15:sqref>
                        </c15:formulaRef>
                      </c:ext>
                    </c:extLst>
                    <c:strCache>
                      <c:ptCount val="6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20 per tube</c:v>
                      </c:pt>
                      <c:pt idx="4">
                        <c:v>15 per tube</c:v>
                      </c:pt>
                      <c:pt idx="5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4 - WHO Tube - Tiassale'!$L$8:$L$13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0</c:v>
                      </c:pt>
                      <c:pt idx="1">
                        <c:v>32</c:v>
                      </c:pt>
                      <c:pt idx="2">
                        <c:v>24</c:v>
                      </c:pt>
                      <c:pt idx="3">
                        <c:v>22.950819672131146</c:v>
                      </c:pt>
                      <c:pt idx="4">
                        <c:v>13.829787234042554</c:v>
                      </c:pt>
                      <c:pt idx="5">
                        <c:v>6.0344827586206895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C08-49DD-BD6A-5F7F63DA7A4A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5 - WHO Tube - Kisumu'!$L$5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5 - WHO Tube - Kisumu'!$P$8:$P$14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'Rep 5 - WHO Tube - Kisumu'!$P$8:$P$14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5 - WHO Tube - Kisumu'!$H$8:$H$14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5 - WHO Tube - Kisumu'!$L$8:$L$14</c:f>
              <c:numCache>
                <c:formatCode>0</c:formatCode>
                <c:ptCount val="7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F-47AB-9247-42A404CED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5 - WHO Tube - Kisumu'!$M$5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5 - WHO Tube - Kisumu'!$H$8:$H$14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5 - WHO Tube - Kisumu'!$M$8:$M$14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C9F-47AB-9247-42A404CEDEA8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5 - WHO Tube - Kisumu'!$M$5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5 - WHO Tube - Kisumu'!$Q$8:$Q$14</c:f>
                <c:numCache>
                  <c:formatCode>General</c:formatCode>
                  <c:ptCount val="7"/>
                  <c:pt idx="0">
                    <c:v>1.4142135623730949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'Rep 5 - WHO Tube - Kisumu'!$Q$8:$Q$14</c:f>
                <c:numCache>
                  <c:formatCode>General</c:formatCode>
                  <c:ptCount val="7"/>
                  <c:pt idx="0">
                    <c:v>1.4142135623730949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5 - WHO Tube - Kisumu'!$H$8:$H$14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5 - WHO Tube - Kisumu'!$M$8:$M$14</c:f>
              <c:numCache>
                <c:formatCode>0</c:formatCode>
                <c:ptCount val="7"/>
                <c:pt idx="0">
                  <c:v>2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A-4A28-9F82-F0A23597C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5 - WHO Tube - Kisumu'!$L$5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5 - WHO Tube - Kisumu'!$H$8:$H$14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5 - WHO Tube - Kisumu'!$L$8:$L$14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09A-4A28-9F82-F0A23597C9D0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4 - WHO Tube - Tiassale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4 - WHO Tube - Tiassale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1.657872547145306</c:v>
                  </c:pt>
                </c:numCache>
              </c:numRef>
            </c:plus>
            <c:minus>
              <c:numRef>
                <c:f>'Rep 4 - WHO Tube - Tiassale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1.657872547145306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4 -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4 - WHO Tube - Tiassale Age'!$L$8:$L$9</c:f>
              <c:numCache>
                <c:formatCode>0</c:formatCode>
                <c:ptCount val="2"/>
                <c:pt idx="0">
                  <c:v>0</c:v>
                </c:pt>
                <c:pt idx="1">
                  <c:v>6.7307692307692308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48B-8DE9-5FA7D0F6D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4 - WHO Tube - Tiassale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4 -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4 - WHO Tube - Tiassale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7.4074074074074066</c:v>
                      </c:pt>
                      <c:pt idx="1">
                        <c:v>12.5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287-448B-8DE9-5FA7D0F6DA82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4 - WHO Tube - Tiassale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4 - WHO Tube - Tiassale Age'!$Q$8:$Q$9</c:f>
                <c:numCache>
                  <c:formatCode>General</c:formatCode>
                  <c:ptCount val="2"/>
                  <c:pt idx="0">
                    <c:v>2.6189140043946204</c:v>
                  </c:pt>
                  <c:pt idx="1">
                    <c:v>3.4563056325459991</c:v>
                  </c:pt>
                </c:numCache>
              </c:numRef>
            </c:plus>
            <c:minus>
              <c:numRef>
                <c:f>'Rep 4 - WHO Tube - Tiassale Age'!$Q$8:$Q$9</c:f>
                <c:numCache>
                  <c:formatCode>General</c:formatCode>
                  <c:ptCount val="2"/>
                  <c:pt idx="0">
                    <c:v>2.6189140043946204</c:v>
                  </c:pt>
                  <c:pt idx="1">
                    <c:v>3.4563056325459991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4 -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4 - WHO Tube - Tiassale Age'!$M$8:$M$9</c:f>
              <c:numCache>
                <c:formatCode>0</c:formatCode>
                <c:ptCount val="2"/>
                <c:pt idx="0">
                  <c:v>7.4074074074074066</c:v>
                </c:pt>
                <c:pt idx="1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2-4ECB-8C8A-4CB00ABE9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4 - WHO Tube - Tiassale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4 -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4 - WHO Tube - Tiassale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6.7307692307692308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A82-4ECB-8C8A-4CB00ABE9A77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5 - WHO Tube - Tiassale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5 - WHO Tube - Tiassale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1.9276448081894744</c:v>
                  </c:pt>
                </c:numCache>
              </c:numRef>
            </c:plus>
            <c:minus>
              <c:numRef>
                <c:f>'Rep 5 - WHO Tube - Tiassale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1.9276448081894744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5 -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5 - WHO Tube - Tiassale Age'!$L$8:$L$9</c:f>
              <c:numCache>
                <c:formatCode>0</c:formatCode>
                <c:ptCount val="2"/>
                <c:pt idx="0">
                  <c:v>0</c:v>
                </c:pt>
                <c:pt idx="1">
                  <c:v>8.6206896551724146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3-410A-B74D-2F9AE2F99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5 - WHO Tube - Tiassale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5 -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5 - WHO Tube - Tiassale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3.5714285714285712</c:v>
                      </c:pt>
                      <c:pt idx="1">
                        <c:v>18.96551724137931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EB3-410A-B74D-2F9AE2F992B4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5 - WHO Tube - Tiassale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5 - WHO Tube - Tiassale Age'!$Q$8:$Q$9</c:f>
                <c:numCache>
                  <c:formatCode>General</c:formatCode>
                  <c:ptCount val="2"/>
                  <c:pt idx="0">
                    <c:v>2.4382992454708532</c:v>
                  </c:pt>
                  <c:pt idx="1">
                    <c:v>4.6423834544262945</c:v>
                  </c:pt>
                </c:numCache>
              </c:numRef>
            </c:plus>
            <c:minus>
              <c:numRef>
                <c:f>'Rep 5 - WHO Tube - Tiassale Age'!$Q$8:$Q$9</c:f>
                <c:numCache>
                  <c:formatCode>General</c:formatCode>
                  <c:ptCount val="2"/>
                  <c:pt idx="0">
                    <c:v>2.4382992454708532</c:v>
                  </c:pt>
                  <c:pt idx="1">
                    <c:v>4.6423834544262945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5 -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5 - WHO Tube - Tiassale Age'!$M$8:$M$9</c:f>
              <c:numCache>
                <c:formatCode>0</c:formatCode>
                <c:ptCount val="2"/>
                <c:pt idx="0">
                  <c:v>3.5714285714285712</c:v>
                </c:pt>
                <c:pt idx="1">
                  <c:v>18.96551724137931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8-4A3D-AF02-42900813C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5 - WHO Tube - Tiassale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5 -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5 - WHO Tube - Tiassale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8.6206896551724146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608-4A3D-AF02-42900813CA0D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6 - WHO Tube - Tiassale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6 - WHO Tube - Tiassale Age'!$P$8:$P$9</c:f>
                <c:numCache>
                  <c:formatCode>General</c:formatCode>
                  <c:ptCount val="2"/>
                  <c:pt idx="0">
                    <c:v>1.4142135623730949</c:v>
                  </c:pt>
                  <c:pt idx="1">
                    <c:v>2.3561567577645977</c:v>
                  </c:pt>
                </c:numCache>
              </c:numRef>
            </c:plus>
            <c:minus>
              <c:numRef>
                <c:f>'Rep 6 - WHO Tube - Tiassale Age'!$P$8:$P$9</c:f>
                <c:numCache>
                  <c:formatCode>General</c:formatCode>
                  <c:ptCount val="2"/>
                  <c:pt idx="0">
                    <c:v>1.4142135623730949</c:v>
                  </c:pt>
                  <c:pt idx="1">
                    <c:v>2.3561567577645977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6 -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6 - WHO Tube - Tiassale Age'!$L$8:$L$9</c:f>
              <c:numCache>
                <c:formatCode>0</c:formatCode>
                <c:ptCount val="2"/>
                <c:pt idx="0">
                  <c:v>2.0408163265306123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2-4278-B4E4-A6FB18E74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6 - WHO Tube - Tiassale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6 -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6 - WHO Tube - Tiassale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4.0816326530612246</c:v>
                      </c:pt>
                      <c:pt idx="1">
                        <c:v>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612-4278-B4E4-A6FB18E74904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2 - WHO Tube - Kisumu'!$M$5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2 - WHO Tube - Kisumu'!$Q$8:$Q$14</c:f>
                <c:numCache>
                  <c:formatCode>General</c:formatCode>
                  <c:ptCount val="7"/>
                  <c:pt idx="0">
                    <c:v>2.9462782549439472</c:v>
                  </c:pt>
                  <c:pt idx="1">
                    <c:v>5.6659197210460297</c:v>
                  </c:pt>
                  <c:pt idx="2">
                    <c:v>8.0617943459455166</c:v>
                  </c:pt>
                  <c:pt idx="3">
                    <c:v>12.010835950598114</c:v>
                  </c:pt>
                  <c:pt idx="4">
                    <c:v>5.1393725950901796</c:v>
                  </c:pt>
                  <c:pt idx="5">
                    <c:v>12.6170033505835</c:v>
                  </c:pt>
                  <c:pt idx="6">
                    <c:v>3.5355339059327373</c:v>
                  </c:pt>
                </c:numCache>
              </c:numRef>
            </c:plus>
            <c:minus>
              <c:numRef>
                <c:f>'Rep 2 - WHO Tube - Kisumu'!$Q$8:$Q$14</c:f>
                <c:numCache>
                  <c:formatCode>General</c:formatCode>
                  <c:ptCount val="7"/>
                  <c:pt idx="0">
                    <c:v>2.9462782549439472</c:v>
                  </c:pt>
                  <c:pt idx="1">
                    <c:v>5.6659197210460297</c:v>
                  </c:pt>
                  <c:pt idx="2">
                    <c:v>8.0617943459455166</c:v>
                  </c:pt>
                  <c:pt idx="3">
                    <c:v>12.010835950598114</c:v>
                  </c:pt>
                  <c:pt idx="4">
                    <c:v>5.1393725950901796</c:v>
                  </c:pt>
                  <c:pt idx="5">
                    <c:v>12.6170033505835</c:v>
                  </c:pt>
                  <c:pt idx="6">
                    <c:v>3.5355339059327373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2 - WHO Tube - Kisumu'!$H$8:$H$14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2 - WHO Tube - Kisumu'!$M$8:$M$14</c:f>
              <c:numCache>
                <c:formatCode>0</c:formatCode>
                <c:ptCount val="7"/>
                <c:pt idx="0">
                  <c:v>4.2553191489361701</c:v>
                </c:pt>
                <c:pt idx="1">
                  <c:v>50</c:v>
                </c:pt>
                <c:pt idx="2">
                  <c:v>57.407407407407405</c:v>
                </c:pt>
                <c:pt idx="3">
                  <c:v>69.841269841269835</c:v>
                </c:pt>
                <c:pt idx="4">
                  <c:v>55.000000000000007</c:v>
                </c:pt>
                <c:pt idx="5">
                  <c:v>65.625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B-445E-98B3-F7795CD57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2 - WHO Tube - Kisumu'!$L$5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2 - WHO Tube - Kisumu'!$H$8:$H$14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2 - WHO Tube - Kisumu'!$L$8:$L$14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0</c:v>
                      </c:pt>
                      <c:pt idx="1">
                        <c:v>28.000000000000004</c:v>
                      </c:pt>
                      <c:pt idx="2">
                        <c:v>27.777777777777779</c:v>
                      </c:pt>
                      <c:pt idx="3">
                        <c:v>31.746031746031743</c:v>
                      </c:pt>
                      <c:pt idx="4">
                        <c:v>20</c:v>
                      </c:pt>
                      <c:pt idx="5">
                        <c:v>15.625</c:v>
                      </c:pt>
                      <c:pt idx="6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88B-445E-98B3-F7795CD57B56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6 - WHO Tube - Tiassale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6 - WHO Tube - Tiassale Age'!$Q$8:$Q$9</c:f>
                <c:numCache>
                  <c:formatCode>General</c:formatCode>
                  <c:ptCount val="2"/>
                  <c:pt idx="0">
                    <c:v>5.8925565098878745E-2</c:v>
                  </c:pt>
                  <c:pt idx="1">
                    <c:v>1.2634660510008007</c:v>
                  </c:pt>
                </c:numCache>
              </c:numRef>
            </c:plus>
            <c:minus>
              <c:numRef>
                <c:f>'Rep 6 - WHO Tube - Tiassale Age'!$Q$8:$Q$9</c:f>
                <c:numCache>
                  <c:formatCode>General</c:formatCode>
                  <c:ptCount val="2"/>
                  <c:pt idx="0">
                    <c:v>5.8925565098878745E-2</c:v>
                  </c:pt>
                  <c:pt idx="1">
                    <c:v>1.2634660510008007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6 -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6 - WHO Tube - Tiassale Age'!$M$8:$M$9</c:f>
              <c:numCache>
                <c:formatCode>0</c:formatCode>
                <c:ptCount val="2"/>
                <c:pt idx="0">
                  <c:v>4.0816326530612246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4-4677-9ABF-B8F59855E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6 - WHO Tube - Tiassale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6 -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6 - WHO Tube - Tiassale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2.0408163265306123</c:v>
                      </c:pt>
                      <c:pt idx="1">
                        <c:v>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7C4-4677-9ABF-B8F59855EA85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4 - WHO Tube - Kisumu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4 - WHO Tube - Kisumu Age'!$P$8:$P$9</c:f>
                <c:numCache>
                  <c:formatCode>General</c:formatCode>
                  <c:ptCount val="2"/>
                  <c:pt idx="0">
                    <c:v>1.3598207330510528</c:v>
                  </c:pt>
                  <c:pt idx="1">
                    <c:v>5.080518467578707</c:v>
                  </c:pt>
                </c:numCache>
              </c:numRef>
            </c:plus>
            <c:minus>
              <c:numRef>
                <c:f>'Rep 4 - WHO Tube - Kisumu Age'!$P$8:$P$9</c:f>
                <c:numCache>
                  <c:formatCode>General</c:formatCode>
                  <c:ptCount val="2"/>
                  <c:pt idx="0">
                    <c:v>1.3598207330510528</c:v>
                  </c:pt>
                  <c:pt idx="1">
                    <c:v>5.080518467578707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4 -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4 - WHO Tube - Kisumu Age'!$L$8:$L$9</c:f>
              <c:numCache>
                <c:formatCode>0</c:formatCode>
                <c:ptCount val="2"/>
                <c:pt idx="0">
                  <c:v>1.8867924528301887</c:v>
                </c:pt>
                <c:pt idx="1">
                  <c:v>23.076923076923077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2-42EA-828E-18A695D7E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4 - WHO Tube - Kisumu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4 -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4 - WHO Tube - Kisumu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5.6603773584905666</c:v>
                      </c:pt>
                      <c:pt idx="1">
                        <c:v>58.653846153846153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352-42EA-828E-18A695D7EDCB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4 - WHO Tube - Kisumu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4 - WHO Tube - Kisumu Age'!$Q$8:$Q$9</c:f>
                <c:numCache>
                  <c:formatCode>General</c:formatCode>
                  <c:ptCount val="2"/>
                  <c:pt idx="0">
                    <c:v>1.2590932713435676</c:v>
                  </c:pt>
                  <c:pt idx="1">
                    <c:v>5.3229764239476109</c:v>
                  </c:pt>
                </c:numCache>
              </c:numRef>
            </c:plus>
            <c:minus>
              <c:numRef>
                <c:f>'Rep 4 - WHO Tube - Kisumu Age'!$Q$8:$Q$9</c:f>
                <c:numCache>
                  <c:formatCode>General</c:formatCode>
                  <c:ptCount val="2"/>
                  <c:pt idx="0">
                    <c:v>1.2590932713435676</c:v>
                  </c:pt>
                  <c:pt idx="1">
                    <c:v>5.3229764239476109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4 -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4 - WHO Tube - Kisumu Age'!$M$8:$M$9</c:f>
              <c:numCache>
                <c:formatCode>0</c:formatCode>
                <c:ptCount val="2"/>
                <c:pt idx="0">
                  <c:v>5.6603773584905666</c:v>
                </c:pt>
                <c:pt idx="1">
                  <c:v>58.653846153846153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4-4CC2-998B-06FED0BE6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4 - WHO Tube - Kisumu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4 -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4 - WHO Tube - Kisumu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1.8867924528301887</c:v>
                      </c:pt>
                      <c:pt idx="1">
                        <c:v>23.076923076923077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0D4-4CC2-998B-06FED0BE6630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5 - WHO Tube - Kisumu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5 - WHO Tube - Kisumu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8.2294714695093774</c:v>
                  </c:pt>
                </c:numCache>
              </c:numRef>
            </c:plus>
            <c:minus>
              <c:numRef>
                <c:f>'Rep 5 - WHO Tube - Kisumu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8.2294714695093774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5 -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5 - WHO Tube - Kisumu Age'!$L$8:$L$9</c:f>
              <c:numCache>
                <c:formatCode>0</c:formatCode>
                <c:ptCount val="2"/>
                <c:pt idx="0">
                  <c:v>0</c:v>
                </c:pt>
                <c:pt idx="1">
                  <c:v>56.481481481481474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9-4232-B8F9-3D377DD5B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5 - WHO Tube - Kisumu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5 -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5 - WHO Tube - Kisumu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3.6363636363636362</c:v>
                      </c:pt>
                      <c:pt idx="1">
                        <c:v>86.111111111111114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E59-4232-B8F9-3D377DD5BDD3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5 - WHO Tube - Kisumu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5 - WHO Tube - Kisumu Age'!$Q$8:$Q$9</c:f>
                <c:numCache>
                  <c:formatCode>General</c:formatCode>
                  <c:ptCount val="2"/>
                  <c:pt idx="0">
                    <c:v>2.7196414661021056</c:v>
                  </c:pt>
                  <c:pt idx="1">
                    <c:v>3.1248131043324689</c:v>
                  </c:pt>
                </c:numCache>
              </c:numRef>
            </c:plus>
            <c:minus>
              <c:numRef>
                <c:f>'Rep 5 - WHO Tube - Kisumu Age'!$Q$8:$Q$9</c:f>
                <c:numCache>
                  <c:formatCode>General</c:formatCode>
                  <c:ptCount val="2"/>
                  <c:pt idx="0">
                    <c:v>2.7196414661021056</c:v>
                  </c:pt>
                  <c:pt idx="1">
                    <c:v>3.1248131043324689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5 -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5 - WHO Tube - Kisumu Age'!$M$8:$M$9</c:f>
              <c:numCache>
                <c:formatCode>0</c:formatCode>
                <c:ptCount val="2"/>
                <c:pt idx="0">
                  <c:v>3.6363636363636362</c:v>
                </c:pt>
                <c:pt idx="1">
                  <c:v>86.111111111111114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2-4DF4-B11E-B1C57BF78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5 - WHO Tube - Kisumu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5 -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5 - WHO Tube - Kisumu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56.481481481481474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662-4DF4-B11E-B1C57BF782B0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6 - WHO Tube - Kisumu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6 - WHO Tube - Kisumu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4.4551825177046958</c:v>
                  </c:pt>
                </c:numCache>
              </c:numRef>
            </c:plus>
            <c:minus>
              <c:numRef>
                <c:f>'Rep 6 - WHO Tube - Kisumu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4.4551825177046958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6 -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6 - WHO Tube - Kisumu Age'!$L$8:$L$9</c:f>
              <c:numCache>
                <c:formatCode>0</c:formatCode>
                <c:ptCount val="2"/>
                <c:pt idx="0">
                  <c:v>0</c:v>
                </c:pt>
                <c:pt idx="1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4-4004-A086-EE165410E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6 - WHO Tube - Kisumu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6 -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6 - WHO Tube - Kisumu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5.7692307692307692</c:v>
                      </c:pt>
                      <c:pt idx="1">
                        <c:v>92.307692307692307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7C4-4004-A086-EE165410E8A3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6 - WHO Tube - Kisumu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6 - WHO Tube - Kisumu Age'!$Q$8:$Q$9</c:f>
                <c:numCache>
                  <c:formatCode>General</c:formatCode>
                  <c:ptCount val="2"/>
                  <c:pt idx="0">
                    <c:v>1.359820733051053</c:v>
                  </c:pt>
                  <c:pt idx="1">
                    <c:v>2.958501223061512</c:v>
                  </c:pt>
                </c:numCache>
              </c:numRef>
            </c:plus>
            <c:minus>
              <c:numRef>
                <c:f>'Rep 6 - WHO Tube - Kisumu Age'!$Q$8:$Q$9</c:f>
                <c:numCache>
                  <c:formatCode>General</c:formatCode>
                  <c:ptCount val="2"/>
                  <c:pt idx="0">
                    <c:v>1.359820733051053</c:v>
                  </c:pt>
                  <c:pt idx="1">
                    <c:v>2.958501223061512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6 -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6 - WHO Tube - Kisumu Age'!$M$8:$M$9</c:f>
              <c:numCache>
                <c:formatCode>0</c:formatCode>
                <c:ptCount val="2"/>
                <c:pt idx="0">
                  <c:v>5.7692307692307692</c:v>
                </c:pt>
                <c:pt idx="1">
                  <c:v>92.307692307692307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5-4804-B321-B480FD9F5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6 - WHO Tube - Kisumu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6 -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6 - WHO Tube - Kisumu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87.5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815-4804-B321-B480FD9F57BD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7 - WHO Tube - Tiassale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7 - WHO Tube - Tiassale Age'!$P$8:$P$9</c:f>
                <c:numCache>
                  <c:formatCode>General</c:formatCode>
                  <c:ptCount val="2"/>
                  <c:pt idx="0">
                    <c:v>1.2626906806902634</c:v>
                  </c:pt>
                  <c:pt idx="1">
                    <c:v>0.92846880732113823</c:v>
                  </c:pt>
                </c:numCache>
              </c:numRef>
            </c:plus>
            <c:minus>
              <c:numRef>
                <c:f>'Rep 7 - WHO Tube - Tiassale Age'!$P$8:$P$9</c:f>
                <c:numCache>
                  <c:formatCode>General</c:formatCode>
                  <c:ptCount val="2"/>
                  <c:pt idx="0">
                    <c:v>1.2626906806902634</c:v>
                  </c:pt>
                  <c:pt idx="1">
                    <c:v>0.92846880732113823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7 -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7 - WHO Tube - Tiassale Age'!$L$8:$L$9</c:f>
              <c:numCache>
                <c:formatCode>0</c:formatCode>
                <c:ptCount val="2"/>
                <c:pt idx="0">
                  <c:v>1.7543859649122806</c:v>
                </c:pt>
                <c:pt idx="1">
                  <c:v>1.8518518518518516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3-4655-8CAD-65249A26C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7 - WHO Tube - Tiassale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7 -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7 - WHO Tube - Tiassale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7.0175438596491224</c:v>
                      </c:pt>
                      <c:pt idx="1">
                        <c:v>17.592592592592592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7A3-4655-8CAD-65249A26C2BF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7 - WHO Tube - Tiassale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7 - WHO Tube - Tiassale Age'!$Q$8:$Q$9</c:f>
                <c:numCache>
                  <c:formatCode>General</c:formatCode>
                  <c:ptCount val="2"/>
                  <c:pt idx="0">
                    <c:v>2.568922419335363</c:v>
                  </c:pt>
                  <c:pt idx="1">
                    <c:v>2.0521237868583366</c:v>
                  </c:pt>
                </c:numCache>
              </c:numRef>
            </c:plus>
            <c:minus>
              <c:numRef>
                <c:f>'Rep 7 - WHO Tube - Tiassale Age'!$Q$8:$Q$9</c:f>
                <c:numCache>
                  <c:formatCode>General</c:formatCode>
                  <c:ptCount val="2"/>
                  <c:pt idx="0">
                    <c:v>2.568922419335363</c:v>
                  </c:pt>
                  <c:pt idx="1">
                    <c:v>2.0521237868583366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7 -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7 - WHO Tube - Tiassale Age'!$M$8:$M$9</c:f>
              <c:numCache>
                <c:formatCode>0</c:formatCode>
                <c:ptCount val="2"/>
                <c:pt idx="0">
                  <c:v>7.0175438596491224</c:v>
                </c:pt>
                <c:pt idx="1">
                  <c:v>17.592592592592592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1-4BB5-97CD-040296088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7 - WHO Tube - Tiassale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7 -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7 - WHO Tube - Tiassale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1.7543859649122806</c:v>
                      </c:pt>
                      <c:pt idx="1">
                        <c:v>1.8518518518518516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831-4BB5-97CD-040296088F45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8 - WHO Tube - Tiassale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8 - WHO Tube - Tiassale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1.3099411793268889</c:v>
                  </c:pt>
                </c:numCache>
              </c:numRef>
            </c:plus>
            <c:minus>
              <c:numRef>
                <c:f>'Rep 8 - WHO Tube - Tiassale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1.3099411793268889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8 -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8 - WHO Tube - Tiassale Age'!$L$8:$L$9</c:f>
              <c:numCache>
                <c:formatCode>0</c:formatCode>
                <c:ptCount val="2"/>
                <c:pt idx="0">
                  <c:v>0</c:v>
                </c:pt>
                <c:pt idx="1">
                  <c:v>3.8095238095238098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9-4C17-9C55-B41173552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8 - WHO Tube - Tiassale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8 -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8 - WHO Tube - Tiassale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7.6923076923076925</c:v>
                      </c:pt>
                      <c:pt idx="1">
                        <c:v>38.095238095238095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F69-4C17-9C55-B41173552D7C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3 - WHO Tube - Kisumu'!$L$5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3 - WHO Tube - Kisumu'!$P$8:$P$14</c:f>
                <c:numCache>
                  <c:formatCode>General</c:formatCode>
                  <c:ptCount val="7"/>
                  <c:pt idx="0">
                    <c:v>1.4731391274719736</c:v>
                  </c:pt>
                  <c:pt idx="1">
                    <c:v>3.6987123938988655</c:v>
                  </c:pt>
                  <c:pt idx="2">
                    <c:v>0.97907092779675708</c:v>
                  </c:pt>
                  <c:pt idx="3">
                    <c:v>0.77212809439910157</c:v>
                  </c:pt>
                  <c:pt idx="4">
                    <c:v>0</c:v>
                  </c:pt>
                  <c:pt idx="5">
                    <c:v>1.5783633508628259</c:v>
                  </c:pt>
                  <c:pt idx="6">
                    <c:v>0.3214121732666122</c:v>
                  </c:pt>
                </c:numCache>
              </c:numRef>
            </c:plus>
            <c:minus>
              <c:numRef>
                <c:f>'Rep 3 - WHO Tube - Kisumu'!$P$8:$P$14</c:f>
                <c:numCache>
                  <c:formatCode>General</c:formatCode>
                  <c:ptCount val="7"/>
                  <c:pt idx="0">
                    <c:v>1.4731391274719736</c:v>
                  </c:pt>
                  <c:pt idx="1">
                    <c:v>3.6987123938988655</c:v>
                  </c:pt>
                  <c:pt idx="2">
                    <c:v>0.97907092779675708</c:v>
                  </c:pt>
                  <c:pt idx="3">
                    <c:v>0.77212809439910157</c:v>
                  </c:pt>
                  <c:pt idx="4">
                    <c:v>0</c:v>
                  </c:pt>
                  <c:pt idx="5">
                    <c:v>1.5783633508628259</c:v>
                  </c:pt>
                  <c:pt idx="6">
                    <c:v>0.3214121732666122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3 - WHO Tube - Kisumu'!$H$8:$H$14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3 - WHO Tube - Kisumu'!$L$8:$L$14</c:f>
              <c:numCache>
                <c:formatCode>0</c:formatCode>
                <c:ptCount val="7"/>
                <c:pt idx="0">
                  <c:v>2.0408163265306123</c:v>
                </c:pt>
                <c:pt idx="1">
                  <c:v>33.333333333333329</c:v>
                </c:pt>
                <c:pt idx="2">
                  <c:v>29.411764705882355</c:v>
                </c:pt>
                <c:pt idx="3">
                  <c:v>35.593220338983052</c:v>
                </c:pt>
                <c:pt idx="4">
                  <c:v>20</c:v>
                </c:pt>
                <c:pt idx="5">
                  <c:v>16.666666666666664</c:v>
                </c:pt>
                <c:pt idx="6">
                  <c:v>9.5238095238095237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7-4472-AAD5-0740B9C0B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3 - WHO Tube - Kisumu'!$M$5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3 - WHO Tube - Kisumu'!$H$8:$H$14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3 - WHO Tube - Kisumu'!$M$8:$M$14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6.1224489795918364</c:v>
                      </c:pt>
                      <c:pt idx="1">
                        <c:v>54.901960784313729</c:v>
                      </c:pt>
                      <c:pt idx="2">
                        <c:v>66.666666666666657</c:v>
                      </c:pt>
                      <c:pt idx="3">
                        <c:v>72.881355932203391</c:v>
                      </c:pt>
                      <c:pt idx="4">
                        <c:v>55.000000000000007</c:v>
                      </c:pt>
                      <c:pt idx="5">
                        <c:v>70</c:v>
                      </c:pt>
                      <c:pt idx="6">
                        <c:v>14.285714285714285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507-4472-AAD5-0740B9C0BEA6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8 - WHO Tube - Tiassale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8 - WHO Tube - Tiassale Age'!$Q$8:$Q$9</c:f>
                <c:numCache>
                  <c:formatCode>General</c:formatCode>
                  <c:ptCount val="2"/>
                  <c:pt idx="0">
                    <c:v>2.7196414661021056</c:v>
                  </c:pt>
                  <c:pt idx="1">
                    <c:v>5.0520558566294111</c:v>
                  </c:pt>
                </c:numCache>
              </c:numRef>
            </c:plus>
            <c:minus>
              <c:numRef>
                <c:f>'Rep 8 - WHO Tube - Tiassale Age'!$Q$8:$Q$9</c:f>
                <c:numCache>
                  <c:formatCode>General</c:formatCode>
                  <c:ptCount val="2"/>
                  <c:pt idx="0">
                    <c:v>2.7196414661021056</c:v>
                  </c:pt>
                  <c:pt idx="1">
                    <c:v>5.0520558566294111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8 -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8 - WHO Tube - Tiassale Age'!$M$8:$M$9</c:f>
              <c:numCache>
                <c:formatCode>0</c:formatCode>
                <c:ptCount val="2"/>
                <c:pt idx="0">
                  <c:v>7.6923076923076925</c:v>
                </c:pt>
                <c:pt idx="1">
                  <c:v>38.095238095238095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3-4DC6-A66F-3E69FDAC4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8 - WHO Tube - Tiassale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8 -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8 - WHO Tube - Tiassale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3.8095238095238098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B23-4DC6-A66F-3E69FDAC43B1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9 - WHO Tube - Tiassale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9 - WHO Tube - Tiassale Age'!$P$8:$P$9</c:f>
                <c:numCache>
                  <c:formatCode>General</c:formatCode>
                  <c:ptCount val="2"/>
                  <c:pt idx="0">
                    <c:v>1.2626906806902634</c:v>
                  </c:pt>
                  <c:pt idx="1">
                    <c:v>2.9906300301292035</c:v>
                  </c:pt>
                </c:numCache>
              </c:numRef>
            </c:plus>
            <c:minus>
              <c:numRef>
                <c:f>'Rep 9 - WHO Tube - Tiassale Age'!$P$8:$P$9</c:f>
                <c:numCache>
                  <c:formatCode>General</c:formatCode>
                  <c:ptCount val="2"/>
                  <c:pt idx="0">
                    <c:v>1.2626906806902634</c:v>
                  </c:pt>
                  <c:pt idx="1">
                    <c:v>2.9906300301292035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9 -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9 - WHO Tube - Tiassale Age'!$L$8:$L$9</c:f>
              <c:numCache>
                <c:formatCode>0</c:formatCode>
                <c:ptCount val="2"/>
                <c:pt idx="0">
                  <c:v>1.8181818181818181</c:v>
                </c:pt>
                <c:pt idx="1">
                  <c:v>20.388349514563107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9-442F-80FA-E8ADF2AF4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9 - WHO Tube - Tiassale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9 -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9 - WHO Tube - Tiassale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1.8181818181818181</c:v>
                      </c:pt>
                      <c:pt idx="1">
                        <c:v>31.067961165048541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B59-442F-80FA-E8ADF2AF4054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9 - WHO Tube - Tiassale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9 - WHO Tube - Tiassale Age'!$Q$8:$Q$9</c:f>
                <c:numCache>
                  <c:formatCode>General</c:formatCode>
                  <c:ptCount val="2"/>
                  <c:pt idx="0">
                    <c:v>1.2626906806902634</c:v>
                  </c:pt>
                  <c:pt idx="1">
                    <c:v>0.57836974003064434</c:v>
                  </c:pt>
                </c:numCache>
              </c:numRef>
            </c:plus>
            <c:minus>
              <c:numRef>
                <c:f>'Rep 9 - WHO Tube - Tiassale Age'!$Q$8:$Q$9</c:f>
                <c:numCache>
                  <c:formatCode>General</c:formatCode>
                  <c:ptCount val="2"/>
                  <c:pt idx="0">
                    <c:v>1.2626906806902634</c:v>
                  </c:pt>
                  <c:pt idx="1">
                    <c:v>0.57836974003064434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9 - WHO Tube - Tiassale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9 - WHO Tube - Tiassale Age'!$M$8:$M$9</c:f>
              <c:numCache>
                <c:formatCode>0</c:formatCode>
                <c:ptCount val="2"/>
                <c:pt idx="0">
                  <c:v>1.8181818181818181</c:v>
                </c:pt>
                <c:pt idx="1">
                  <c:v>31.067961165048541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E-4CCD-BBBA-1E034AF3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9 - WHO Tube - Tiassale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9 - WHO Tube - Tiassale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9 - WHO Tube - Tiassale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1.8181818181818181</c:v>
                      </c:pt>
                      <c:pt idx="1">
                        <c:v>20.388349514563107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B2E-4CCD-BBBA-1E034AF34656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7 - WHO Tube - Kisumu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7 - WHO Tube - Kisumu Age'!$P$8:$P$9</c:f>
                <c:numCache>
                  <c:formatCode>General</c:formatCode>
                  <c:ptCount val="2"/>
                  <c:pt idx="0">
                    <c:v>1.2159243591832185</c:v>
                  </c:pt>
                  <c:pt idx="1">
                    <c:v>2.6394855513551403</c:v>
                  </c:pt>
                </c:numCache>
              </c:numRef>
            </c:plus>
            <c:minus>
              <c:numRef>
                <c:f>'Rep 7 - WHO Tube - Kisumu Age'!$P$8:$P$9</c:f>
                <c:numCache>
                  <c:formatCode>General</c:formatCode>
                  <c:ptCount val="2"/>
                  <c:pt idx="0">
                    <c:v>1.2159243591832185</c:v>
                  </c:pt>
                  <c:pt idx="1">
                    <c:v>2.6394855513551403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7 -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7 - WHO Tube - Kisumu Age'!$L$8:$L$9</c:f>
              <c:numCache>
                <c:formatCode>0</c:formatCode>
                <c:ptCount val="2"/>
                <c:pt idx="0">
                  <c:v>5.4545454545454541</c:v>
                </c:pt>
                <c:pt idx="1">
                  <c:v>37.037037037037038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1-4AD3-A6F8-BCD1F65A4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7 - WHO Tube - Kisumu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7 -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7 - WHO Tube - Kisumu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7.2727272727272725</c:v>
                      </c:pt>
                      <c:pt idx="1">
                        <c:v>71.296296296296291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FF1-4AD3-A6F8-BCD1F65A4BB3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7 - WHO Tube - Kisumu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7 - WHO Tube - Kisumu Age'!$Q$8:$Q$9</c:f>
                <c:numCache>
                  <c:formatCode>General</c:formatCode>
                  <c:ptCount val="2"/>
                  <c:pt idx="0">
                    <c:v>9.3532643014093461E-2</c:v>
                  </c:pt>
                  <c:pt idx="1">
                    <c:v>2.1075653603462325</c:v>
                  </c:pt>
                </c:numCache>
              </c:numRef>
            </c:plus>
            <c:minus>
              <c:numRef>
                <c:f>'Rep 7 - WHO Tube - Kisumu Age'!$Q$8:$Q$9</c:f>
                <c:numCache>
                  <c:formatCode>General</c:formatCode>
                  <c:ptCount val="2"/>
                  <c:pt idx="0">
                    <c:v>9.3532643014093461E-2</c:v>
                  </c:pt>
                  <c:pt idx="1">
                    <c:v>2.1075653603462325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7 -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7 - WHO Tube - Kisumu Age'!$M$8:$M$9</c:f>
              <c:numCache>
                <c:formatCode>0</c:formatCode>
                <c:ptCount val="2"/>
                <c:pt idx="0">
                  <c:v>7.2727272727272725</c:v>
                </c:pt>
                <c:pt idx="1">
                  <c:v>71.296296296296291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D-407F-AEAC-3D7EDB639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7 - WHO Tube - Kisumu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7 -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7 - WHO Tube - Kisumu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5.4545454545454541</c:v>
                      </c:pt>
                      <c:pt idx="1">
                        <c:v>37.037037037037038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14D-407F-AEAC-3D7EDB639E0C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8 - WHO Tube - Kisumu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8 - WHO Tube - Kisumu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6.3016374647349096</c:v>
                  </c:pt>
                </c:numCache>
              </c:numRef>
            </c:plus>
            <c:minus>
              <c:numRef>
                <c:f>'Rep 8 - WHO Tube - Kisumu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6.3016374647349096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8 -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8 - WHO Tube - Kisumu Age'!$L$8:$L$9</c:f>
              <c:numCache>
                <c:formatCode>0</c:formatCode>
                <c:ptCount val="2"/>
                <c:pt idx="0">
                  <c:v>0</c:v>
                </c:pt>
                <c:pt idx="1">
                  <c:v>34.782608695652172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A-4A73-AEFD-D975D8600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8 - WHO Tube - Kisumu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8 -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8 - WHO Tube - Kisumu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71.304347826086953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0AA-4A73-AEFD-D975D8600A9B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8 - WHO Tube - Kisumu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8 - WHO Tube - Kisumu Age'!$Q$8:$Q$9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6.7973399947888611</c:v>
                  </c:pt>
                </c:numCache>
              </c:numRef>
            </c:plus>
            <c:minus>
              <c:numRef>
                <c:f>'Rep 8 - WHO Tube - Kisumu Age'!$Q$8:$Q$9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6.7973399947888611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8 -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8 - WHO Tube - Kisumu Age'!$M$8:$M$9</c:f>
              <c:numCache>
                <c:formatCode>0</c:formatCode>
                <c:ptCount val="2"/>
                <c:pt idx="0">
                  <c:v>0</c:v>
                </c:pt>
                <c:pt idx="1">
                  <c:v>71.304347826086953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5-4F2C-A210-706137F51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8 - WHO Tube - Kisumu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8 -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8 - WHO Tube - Kisumu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34.782608695652172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BD5-4F2C-A210-706137F5104C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9 - WHO Tube - Kisumu Age'!$L$5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9 - WHO Tube - Kisumu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3.0905129549713495</c:v>
                  </c:pt>
                </c:numCache>
              </c:numRef>
            </c:plus>
            <c:minus>
              <c:numRef>
                <c:f>'Rep 9 - WHO Tube - Kisumu Age'!$P$8:$P$9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3.0905129549713495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9 -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9 - WHO Tube - Kisumu Age'!$L$8:$L$9</c:f>
              <c:numCache>
                <c:formatCode>0</c:formatCode>
                <c:ptCount val="2"/>
                <c:pt idx="0">
                  <c:v>3.5714285714285712</c:v>
                </c:pt>
                <c:pt idx="1">
                  <c:v>86.79245283018868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ED-41F6-BE27-F3F4544FF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9 - WHO Tube - Kisumu Age'!$M$5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9 -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9 - WHO Tube - Kisumu Age'!$M$8:$M$9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1.7857142857142856</c:v>
                      </c:pt>
                      <c:pt idx="1">
                        <c:v>91.509433962264154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9ED-41F6-BE27-F3F4544FFD10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9 - WHO Tube - Kisumu Age'!$M$5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9 - WHO Tube - Kisumu Age'!$Q$8:$Q$9</c:f>
                <c:numCache>
                  <c:formatCode>General</c:formatCode>
                  <c:ptCount val="2"/>
                  <c:pt idx="0">
                    <c:v>1.2626906806902634</c:v>
                  </c:pt>
                  <c:pt idx="1">
                    <c:v>1.6898930288257645</c:v>
                  </c:pt>
                </c:numCache>
              </c:numRef>
            </c:plus>
            <c:minus>
              <c:numRef>
                <c:f>'Rep 9 - WHO Tube - Kisumu Age'!$Q$8:$Q$9</c:f>
                <c:numCache>
                  <c:formatCode>General</c:formatCode>
                  <c:ptCount val="2"/>
                  <c:pt idx="0">
                    <c:v>1.2626906806902634</c:v>
                  </c:pt>
                  <c:pt idx="1">
                    <c:v>1.6898930288257645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9 - WHO Tube - Kisumu Age'!$H$8:$H$9</c:f>
              <c:strCache>
                <c:ptCount val="2"/>
                <c:pt idx="0">
                  <c:v>Negative </c:v>
                </c:pt>
                <c:pt idx="1">
                  <c:v>Permethrin</c:v>
                </c:pt>
              </c:strCache>
            </c:strRef>
          </c:cat>
          <c:val>
            <c:numRef>
              <c:f>'Rep 9 - WHO Tube - Kisumu Age'!$M$8:$M$9</c:f>
              <c:numCache>
                <c:formatCode>0</c:formatCode>
                <c:ptCount val="2"/>
                <c:pt idx="0">
                  <c:v>1.7857142857142856</c:v>
                </c:pt>
                <c:pt idx="1">
                  <c:v>91.509433962264154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8-4DC2-8813-A006FBDB0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9 - WHO Tube - Kisumu Age'!$L$5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9 - WHO Tube - Kisumu Age'!$H$8:$H$9</c15:sqref>
                        </c15:formulaRef>
                      </c:ext>
                    </c:extLst>
                    <c:strCache>
                      <c:ptCount val="2"/>
                      <c:pt idx="0">
                        <c:v>Negative </c:v>
                      </c:pt>
                      <c:pt idx="1">
                        <c:v>Permethrin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9 - WHO Tube - Kisumu Age'!$L$8:$L$9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3.5714285714285712</c:v>
                      </c:pt>
                      <c:pt idx="1">
                        <c:v>86.79245283018868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0C8-4DC2-8813-A006FBDB0FA1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3 - WHO Tube - Kisumu'!$M$5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3 - WHO Tube - Kisumu'!$Q$8:$Q$14</c:f>
                <c:numCache>
                  <c:formatCode>General</c:formatCode>
                  <c:ptCount val="7"/>
                  <c:pt idx="0">
                    <c:v>1.5320646925708528</c:v>
                  </c:pt>
                  <c:pt idx="1">
                    <c:v>4.7865689803396654</c:v>
                  </c:pt>
                  <c:pt idx="2">
                    <c:v>9.2467809847471791</c:v>
                  </c:pt>
                  <c:pt idx="3">
                    <c:v>7.518089340201846</c:v>
                  </c:pt>
                  <c:pt idx="4">
                    <c:v>3.5355339059327373</c:v>
                  </c:pt>
                  <c:pt idx="5">
                    <c:v>8.5231620946592717</c:v>
                  </c:pt>
                  <c:pt idx="6">
                    <c:v>2.8927095593995129</c:v>
                  </c:pt>
                </c:numCache>
              </c:numRef>
            </c:plus>
            <c:minus>
              <c:numRef>
                <c:f>'Rep 3 - WHO Tube - Kisumu'!$Q$8:$Q$14</c:f>
                <c:numCache>
                  <c:formatCode>General</c:formatCode>
                  <c:ptCount val="7"/>
                  <c:pt idx="0">
                    <c:v>1.5320646925708528</c:v>
                  </c:pt>
                  <c:pt idx="1">
                    <c:v>4.7865689803396654</c:v>
                  </c:pt>
                  <c:pt idx="2">
                    <c:v>9.2467809847471791</c:v>
                  </c:pt>
                  <c:pt idx="3">
                    <c:v>7.518089340201846</c:v>
                  </c:pt>
                  <c:pt idx="4">
                    <c:v>3.5355339059327373</c:v>
                  </c:pt>
                  <c:pt idx="5">
                    <c:v>8.5231620946592717</c:v>
                  </c:pt>
                  <c:pt idx="6">
                    <c:v>2.8927095593995129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3 - WHO Tube - Kisumu'!$H$8:$H$14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3 - WHO Tube - Kisumu'!$M$8:$M$14</c:f>
              <c:numCache>
                <c:formatCode>0</c:formatCode>
                <c:ptCount val="7"/>
                <c:pt idx="0">
                  <c:v>6.1224489795918364</c:v>
                </c:pt>
                <c:pt idx="1">
                  <c:v>54.901960784313729</c:v>
                </c:pt>
                <c:pt idx="2">
                  <c:v>66.666666666666657</c:v>
                </c:pt>
                <c:pt idx="3">
                  <c:v>72.881355932203391</c:v>
                </c:pt>
                <c:pt idx="4">
                  <c:v>55.000000000000007</c:v>
                </c:pt>
                <c:pt idx="5">
                  <c:v>70</c:v>
                </c:pt>
                <c:pt idx="6">
                  <c:v>14.285714285714285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2-4297-8014-35BC78931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3 - WHO Tube - Kisumu'!$L$5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3 - WHO Tube - Kisumu'!$H$8:$H$14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3 - WHO Tube - Kisumu'!$L$8:$L$14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2.0408163265306123</c:v>
                      </c:pt>
                      <c:pt idx="1">
                        <c:v>33.333333333333329</c:v>
                      </c:pt>
                      <c:pt idx="2">
                        <c:v>29.411764705882355</c:v>
                      </c:pt>
                      <c:pt idx="3">
                        <c:v>35.593220338983052</c:v>
                      </c:pt>
                      <c:pt idx="4">
                        <c:v>20</c:v>
                      </c:pt>
                      <c:pt idx="5">
                        <c:v>16.666666666666664</c:v>
                      </c:pt>
                      <c:pt idx="6">
                        <c:v>9.5238095238095237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232-4297-8014-35BC789310D4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4 - WHO Tube - Kisumu'!$L$5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4 - WHO Tube - Kisumu'!$P$8:$P$13</c:f>
                <c:numCache>
                  <c:formatCode>General</c:formatCode>
                  <c:ptCount val="6"/>
                  <c:pt idx="0">
                    <c:v>1.3598207330510528</c:v>
                  </c:pt>
                  <c:pt idx="1">
                    <c:v>0</c:v>
                  </c:pt>
                  <c:pt idx="2">
                    <c:v>0</c:v>
                  </c:pt>
                  <c:pt idx="3">
                    <c:v>1.3380188524733938</c:v>
                  </c:pt>
                  <c:pt idx="4">
                    <c:v>2.3142073276946387</c:v>
                  </c:pt>
                  <c:pt idx="5">
                    <c:v>2.1337986368899924</c:v>
                  </c:pt>
                </c:numCache>
              </c:numRef>
            </c:plus>
            <c:minus>
              <c:numRef>
                <c:f>'Rep 4 - WHO Tube - Kisumu'!$P$8:$P$13</c:f>
                <c:numCache>
                  <c:formatCode>General</c:formatCode>
                  <c:ptCount val="6"/>
                  <c:pt idx="0">
                    <c:v>1.3598207330510528</c:v>
                  </c:pt>
                  <c:pt idx="1">
                    <c:v>0</c:v>
                  </c:pt>
                  <c:pt idx="2">
                    <c:v>0</c:v>
                  </c:pt>
                  <c:pt idx="3">
                    <c:v>1.3380188524733938</c:v>
                  </c:pt>
                  <c:pt idx="4">
                    <c:v>2.3142073276946387</c:v>
                  </c:pt>
                  <c:pt idx="5">
                    <c:v>2.1337986368899924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4 - WHO Tube - Kisumu'!$H$8:$H$13</c:f>
              <c:strCache>
                <c:ptCount val="6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20 per tube</c:v>
                </c:pt>
                <c:pt idx="4">
                  <c:v>15 per tube</c:v>
                </c:pt>
                <c:pt idx="5">
                  <c:v>10 per tube</c:v>
                </c:pt>
              </c:strCache>
            </c:strRef>
          </c:cat>
          <c:val>
            <c:numRef>
              <c:f>'Rep 4 - WHO Tube - Kisumu'!$L$8:$L$13</c:f>
              <c:numCache>
                <c:formatCode>0</c:formatCode>
                <c:ptCount val="6"/>
                <c:pt idx="0">
                  <c:v>1.9607843137254901</c:v>
                </c:pt>
                <c:pt idx="1">
                  <c:v>38.461538461538467</c:v>
                </c:pt>
                <c:pt idx="2">
                  <c:v>32</c:v>
                </c:pt>
                <c:pt idx="3">
                  <c:v>13.793103448275861</c:v>
                </c:pt>
                <c:pt idx="4">
                  <c:v>18.421052631578945</c:v>
                </c:pt>
                <c:pt idx="5">
                  <c:v>10.784313725490197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1-40F2-A469-B5CD3E0CE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4 - WHO Tube - Kisumu'!$M$5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4 - WHO Tube - Kisumu'!$H$8:$H$13</c15:sqref>
                        </c15:formulaRef>
                      </c:ext>
                    </c:extLst>
                    <c:strCache>
                      <c:ptCount val="6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20 per tube</c:v>
                      </c:pt>
                      <c:pt idx="4">
                        <c:v>15 per tube</c:v>
                      </c:pt>
                      <c:pt idx="5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4 - WHO Tube - Kisumu'!$M$8:$M$13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5.8823529411764701</c:v>
                      </c:pt>
                      <c:pt idx="1">
                        <c:v>46.153846153846153</c:v>
                      </c:pt>
                      <c:pt idx="2">
                        <c:v>56.000000000000007</c:v>
                      </c:pt>
                      <c:pt idx="3">
                        <c:v>43.103448275862064</c:v>
                      </c:pt>
                      <c:pt idx="4">
                        <c:v>55.26315789473685</c:v>
                      </c:pt>
                      <c:pt idx="5">
                        <c:v>19.607843137254903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E91-40F2-A469-B5CD3E0CE148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'Rep 4 - WHO Tube - Kisumu'!$M$5</c:f>
              <c:strCache>
                <c:ptCount val="1"/>
                <c:pt idx="0">
                  <c:v>% mortality 24 hrs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4 - WHO Tube - Kisumu'!$Q$8:$Q$13</c:f>
                <c:numCache>
                  <c:formatCode>General</c:formatCode>
                  <c:ptCount val="6"/>
                  <c:pt idx="0">
                    <c:v>1.3054279037290086</c:v>
                  </c:pt>
                  <c:pt idx="1">
                    <c:v>0</c:v>
                  </c:pt>
                  <c:pt idx="2">
                    <c:v>0</c:v>
                  </c:pt>
                  <c:pt idx="3">
                    <c:v>4.696601872575731</c:v>
                  </c:pt>
                  <c:pt idx="4">
                    <c:v>3.2110918876779655</c:v>
                  </c:pt>
                  <c:pt idx="5">
                    <c:v>2.5281700318264813</c:v>
                  </c:pt>
                </c:numCache>
              </c:numRef>
            </c:plus>
            <c:minus>
              <c:numRef>
                <c:f>'Rep 4 - WHO Tube - Kisumu'!$Q$8:$Q$13</c:f>
                <c:numCache>
                  <c:formatCode>General</c:formatCode>
                  <c:ptCount val="6"/>
                  <c:pt idx="0">
                    <c:v>1.3054279037290086</c:v>
                  </c:pt>
                  <c:pt idx="1">
                    <c:v>0</c:v>
                  </c:pt>
                  <c:pt idx="2">
                    <c:v>0</c:v>
                  </c:pt>
                  <c:pt idx="3">
                    <c:v>4.696601872575731</c:v>
                  </c:pt>
                  <c:pt idx="4">
                    <c:v>3.2110918876779655</c:v>
                  </c:pt>
                  <c:pt idx="5">
                    <c:v>2.5281700318264813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4 - WHO Tube - Kisumu'!$H$8:$H$13</c:f>
              <c:strCache>
                <c:ptCount val="6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20 per tube</c:v>
                </c:pt>
                <c:pt idx="4">
                  <c:v>15 per tube</c:v>
                </c:pt>
                <c:pt idx="5">
                  <c:v>10 per tube</c:v>
                </c:pt>
              </c:strCache>
            </c:strRef>
          </c:cat>
          <c:val>
            <c:numRef>
              <c:f>'Rep 4 - WHO Tube - Kisumu'!$M$8:$M$13</c:f>
              <c:numCache>
                <c:formatCode>0</c:formatCode>
                <c:ptCount val="6"/>
                <c:pt idx="0">
                  <c:v>5.8823529411764701</c:v>
                </c:pt>
                <c:pt idx="1">
                  <c:v>46.153846153846153</c:v>
                </c:pt>
                <c:pt idx="2">
                  <c:v>56.000000000000007</c:v>
                </c:pt>
                <c:pt idx="3">
                  <c:v>43.103448275862064</c:v>
                </c:pt>
                <c:pt idx="4">
                  <c:v>55.26315789473685</c:v>
                </c:pt>
                <c:pt idx="5">
                  <c:v>19.607843137254903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4-4922-A297-174B56E79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'Rep 4 - WHO Tube - Kisumu'!$L$5</c15:sqref>
                        </c15:formulaRef>
                      </c:ext>
                    </c:extLst>
                    <c:strCache>
                      <c:ptCount val="1"/>
                      <c:pt idx="0">
                        <c:v>% kd 1 hrs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4 - WHO Tube - Kisumu'!$H$8:$H$13</c15:sqref>
                        </c15:formulaRef>
                      </c:ext>
                    </c:extLst>
                    <c:strCache>
                      <c:ptCount val="6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20 per tube</c:v>
                      </c:pt>
                      <c:pt idx="4">
                        <c:v>15 per tube</c:v>
                      </c:pt>
                      <c:pt idx="5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4 - WHO Tube - Kisumu'!$L$8:$L$13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1.9607843137254901</c:v>
                      </c:pt>
                      <c:pt idx="1">
                        <c:v>38.461538461538467</c:v>
                      </c:pt>
                      <c:pt idx="2">
                        <c:v>32</c:v>
                      </c:pt>
                      <c:pt idx="3">
                        <c:v>13.793103448275861</c:v>
                      </c:pt>
                      <c:pt idx="4">
                        <c:v>18.421052631578945</c:v>
                      </c:pt>
                      <c:pt idx="5">
                        <c:v>10.784313725490197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134-4922-A297-174B56E790D2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 1 - WHO Tube - VK7'!$L$5</c:f>
              <c:strCache>
                <c:ptCount val="1"/>
                <c:pt idx="0">
                  <c:v>% kd 1 hrs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'Rep 1 - WHO Tube - VK7'!$P$8:$P$14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'Rep 1 - WHO Tube - VK7'!$P$8:$P$14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'Rep 1 - WHO Tube - VK7'!$H$8:$H$14</c:f>
              <c:strCache>
                <c:ptCount val="7"/>
                <c:pt idx="0">
                  <c:v>Negative </c:v>
                </c:pt>
                <c:pt idx="1">
                  <c:v>Covered</c:v>
                </c:pt>
                <c:pt idx="2">
                  <c:v>Uncovered</c:v>
                </c:pt>
                <c:pt idx="3">
                  <c:v>30 per tube</c:v>
                </c:pt>
                <c:pt idx="4">
                  <c:v>20 per tube</c:v>
                </c:pt>
                <c:pt idx="5">
                  <c:v>15 per tube</c:v>
                </c:pt>
                <c:pt idx="6">
                  <c:v>10 per tube</c:v>
                </c:pt>
              </c:strCache>
            </c:strRef>
          </c:cat>
          <c:val>
            <c:numRef>
              <c:f>'Rep 1 - WHO Tube - VK7'!$L$8:$L$14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9-4D71-93CB-817FE00E8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748456"/>
        <c:axId val="444750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 1 - WHO Tube - VK7'!$M$5</c15:sqref>
                        </c15:formulaRef>
                      </c:ext>
                    </c:extLst>
                    <c:strCache>
                      <c:ptCount val="1"/>
                      <c:pt idx="0">
                        <c:v>% mortality 24 hrs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errBars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'Rep 1 - WHO Tube - VK7'!$H$8:$H$14</c15:sqref>
                        </c15:formulaRef>
                      </c:ext>
                    </c:extLst>
                    <c:strCache>
                      <c:ptCount val="7"/>
                      <c:pt idx="0">
                        <c:v>Negative </c:v>
                      </c:pt>
                      <c:pt idx="1">
                        <c:v>Covered</c:v>
                      </c:pt>
                      <c:pt idx="2">
                        <c:v>Uncovered</c:v>
                      </c:pt>
                      <c:pt idx="3">
                        <c:v>30 per tube</c:v>
                      </c:pt>
                      <c:pt idx="4">
                        <c:v>20 per tube</c:v>
                      </c:pt>
                      <c:pt idx="5">
                        <c:v>15 per tube</c:v>
                      </c:pt>
                      <c:pt idx="6">
                        <c:v>10 per tube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 1 - WHO Tube - VK7'!$M$8:$M$14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</c:v>
                      </c:pt>
                      <c:pt idx="1">
                        <c:v>4.2553191489361701</c:v>
                      </c:pt>
                      <c:pt idx="2">
                        <c:v>8.3333333333333321</c:v>
                      </c:pt>
                      <c:pt idx="3">
                        <c:v>1.6666666666666667</c:v>
                      </c:pt>
                      <c:pt idx="4">
                        <c:v>5.1282051282051277</c:v>
                      </c:pt>
                      <c:pt idx="5">
                        <c:v>0</c:v>
                      </c:pt>
                      <c:pt idx="6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D59-4D71-93CB-817FE00E86E0}"/>
                  </c:ext>
                </c:extLst>
              </c15:ser>
            </c15:filteredBarSeries>
          </c:ext>
        </c:extLst>
      </c:barChart>
      <c:catAx>
        <c:axId val="4447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50096"/>
        <c:crosses val="autoZero"/>
        <c:auto val="1"/>
        <c:lblAlgn val="ctr"/>
        <c:lblOffset val="100"/>
        <c:noMultiLvlLbl val="0"/>
      </c:catAx>
      <c:valAx>
        <c:axId val="444750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7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16</xdr:row>
      <xdr:rowOff>42862</xdr:rowOff>
    </xdr:from>
    <xdr:to>
      <xdr:col>14</xdr:col>
      <xdr:colOff>323850</xdr:colOff>
      <xdr:row>30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767845-AA95-4A14-9067-46DA4A0B8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16</xdr:row>
      <xdr:rowOff>0</xdr:rowOff>
    </xdr:from>
    <xdr:to>
      <xdr:col>22</xdr:col>
      <xdr:colOff>304800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73E339-0D36-4918-8F09-1F6853C2E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487184-15FC-42A1-9085-80148CFCD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97F9AD-7254-451F-8DF0-B44424189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721C51-1201-4D59-B415-D4C2B6356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604CCC-9EC4-4254-9FF9-208C058FE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88AD29-BB2A-4919-9396-E40C47696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4B04B1-59EC-4E1D-881F-C1777AD18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4AC971-45C4-4F47-BF7E-993096DA5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6821E7-345B-4030-9836-A1118B86D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BB1C17-9166-4A80-B56D-E06EB3143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FF6B65-FAD0-4AFC-993F-E09F92D8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D45947-345A-4568-BE37-24B754886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D9D43D-A2B6-46FB-A54F-248C77AC2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18</xdr:row>
      <xdr:rowOff>42862</xdr:rowOff>
    </xdr:from>
    <xdr:to>
      <xdr:col>14</xdr:col>
      <xdr:colOff>323850</xdr:colOff>
      <xdr:row>34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CB5BA2-77B9-4C65-BE2A-EF22A2AD9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20</xdr:row>
      <xdr:rowOff>0</xdr:rowOff>
    </xdr:from>
    <xdr:to>
      <xdr:col>22</xdr:col>
      <xdr:colOff>304800</xdr:colOff>
      <xdr:row>36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A2EE1-B687-419A-8F1F-F50A68838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16</xdr:row>
      <xdr:rowOff>42862</xdr:rowOff>
    </xdr:from>
    <xdr:to>
      <xdr:col>14</xdr:col>
      <xdr:colOff>323850</xdr:colOff>
      <xdr:row>30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2DB3AB-BCD7-4975-B3F2-3FB1982CD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16</xdr:row>
      <xdr:rowOff>0</xdr:rowOff>
    </xdr:from>
    <xdr:to>
      <xdr:col>22</xdr:col>
      <xdr:colOff>304800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066872-DA0C-41F8-A4C9-FBFFC70F5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2C2173-8D4E-44BD-80D1-6C83DA34A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D69DCF-97B5-4111-828A-898F4D20F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23AA8E-18E9-40DE-BB11-9B92690AF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C14309-4EA7-451B-B414-DB4763400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16</xdr:row>
      <xdr:rowOff>42862</xdr:rowOff>
    </xdr:from>
    <xdr:to>
      <xdr:col>14</xdr:col>
      <xdr:colOff>323850</xdr:colOff>
      <xdr:row>30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3F8390-B184-4E94-8F55-C24691EBD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16</xdr:row>
      <xdr:rowOff>0</xdr:rowOff>
    </xdr:from>
    <xdr:to>
      <xdr:col>22</xdr:col>
      <xdr:colOff>304800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CC0018-471F-4EFF-9FE3-0ABDA2BF1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D740EE-8A94-4EE0-A414-0CE8F2DA4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9D700D-5E28-45A1-90E8-3A78195ED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F16B3B-335D-4691-A562-DA5936E21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41A1CF-8D12-437A-B128-36CA0B046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72F921-F34A-42CD-9359-AED4799DA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E3A1C0-7072-420B-BF7E-4F89C5C29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114FDB-2863-4EB6-8E30-76F1BDAE3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909F35-4F18-4C76-8AF8-21B41F872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5C0EAA-59ED-467C-828F-2E5B71E74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EE1E93-DB72-49AB-BAC2-11738A4D8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2EE397-9B74-43D4-8799-4895289BA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3D66E4-F1C7-45E4-BF0E-87C2B7D09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1C4919-CA9A-49B8-8731-7018EE603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B6B1E1-020D-49BF-A774-8C3D91B2C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2B1119-0AE9-4652-B207-77C2F0019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540CC6-4B3D-47FD-A403-D9A62B39B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E1EEF7-882A-4E22-8106-7D505836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50DF96-27DE-4240-87A9-9EE7CAC86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152400</xdr:rowOff>
    </xdr:from>
    <xdr:to>
      <xdr:col>13</xdr:col>
      <xdr:colOff>742950</xdr:colOff>
      <xdr:row>28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4B1D95-CD98-4C41-8A2A-39C7974A2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19</xdr:row>
      <xdr:rowOff>180975</xdr:rowOff>
    </xdr:from>
    <xdr:to>
      <xdr:col>21</xdr:col>
      <xdr:colOff>552450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639702-C6D0-401F-B0B1-AE86B6BBF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16</xdr:row>
      <xdr:rowOff>42862</xdr:rowOff>
    </xdr:from>
    <xdr:to>
      <xdr:col>14</xdr:col>
      <xdr:colOff>323850</xdr:colOff>
      <xdr:row>30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B86561-F260-47C8-9DFE-7F7A397F1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16</xdr:row>
      <xdr:rowOff>0</xdr:rowOff>
    </xdr:from>
    <xdr:to>
      <xdr:col>22</xdr:col>
      <xdr:colOff>304800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5C3A53-9B23-4D74-9A90-BD9939ED2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15</xdr:row>
      <xdr:rowOff>42862</xdr:rowOff>
    </xdr:from>
    <xdr:to>
      <xdr:col>14</xdr:col>
      <xdr:colOff>323850</xdr:colOff>
      <xdr:row>31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3F7302-C44D-4BA6-BD79-81237F7DA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19</xdr:row>
      <xdr:rowOff>0</xdr:rowOff>
    </xdr:from>
    <xdr:to>
      <xdr:col>22</xdr:col>
      <xdr:colOff>304800</xdr:colOff>
      <xdr:row>34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A4B53C-0348-45AC-81A1-33EEB36D4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16</xdr:row>
      <xdr:rowOff>42862</xdr:rowOff>
    </xdr:from>
    <xdr:to>
      <xdr:col>14</xdr:col>
      <xdr:colOff>323850</xdr:colOff>
      <xdr:row>30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F583AA-528A-49D1-8F7C-36D065F87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16</xdr:row>
      <xdr:rowOff>0</xdr:rowOff>
    </xdr:from>
    <xdr:to>
      <xdr:col>22</xdr:col>
      <xdr:colOff>304800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C6B8AA-77BC-4B14-BFA5-44A6083F5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16</xdr:row>
      <xdr:rowOff>42862</xdr:rowOff>
    </xdr:from>
    <xdr:to>
      <xdr:col>14</xdr:col>
      <xdr:colOff>323850</xdr:colOff>
      <xdr:row>30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417F3B-13C5-4C63-80C1-5B30CFC90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16</xdr:row>
      <xdr:rowOff>0</xdr:rowOff>
    </xdr:from>
    <xdr:to>
      <xdr:col>22</xdr:col>
      <xdr:colOff>304800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3EA3F0-4546-4BFD-80DA-41833C704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16</xdr:row>
      <xdr:rowOff>42862</xdr:rowOff>
    </xdr:from>
    <xdr:to>
      <xdr:col>14</xdr:col>
      <xdr:colOff>323850</xdr:colOff>
      <xdr:row>30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FC57AF-6518-4121-9169-008C3047A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16</xdr:row>
      <xdr:rowOff>0</xdr:rowOff>
    </xdr:from>
    <xdr:to>
      <xdr:col>22</xdr:col>
      <xdr:colOff>304800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0F71AA-7723-444F-A32E-31A9EF1CD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16</xdr:row>
      <xdr:rowOff>42862</xdr:rowOff>
    </xdr:from>
    <xdr:to>
      <xdr:col>14</xdr:col>
      <xdr:colOff>323850</xdr:colOff>
      <xdr:row>30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E7C6AD-8335-4ED1-91E0-2A01A9F44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16</xdr:row>
      <xdr:rowOff>0</xdr:rowOff>
    </xdr:from>
    <xdr:to>
      <xdr:col>22</xdr:col>
      <xdr:colOff>304800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85293F-0374-4ABA-B388-3CDECF04B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16</xdr:row>
      <xdr:rowOff>42862</xdr:rowOff>
    </xdr:from>
    <xdr:to>
      <xdr:col>14</xdr:col>
      <xdr:colOff>323850</xdr:colOff>
      <xdr:row>30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AA3BD0-B8C9-405E-84F3-763E1EBB1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16</xdr:row>
      <xdr:rowOff>0</xdr:rowOff>
    </xdr:from>
    <xdr:to>
      <xdr:col>22</xdr:col>
      <xdr:colOff>304800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126351-7604-41F2-BE32-63BD27F78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92B05A-6169-4C26-8BFA-4316B211F098}" name="Table1" displayName="Table1" ref="A5:F11" totalsRowShown="0" headerRowDxfId="9" headerRowBorderDxfId="8" tableBorderDxfId="7" totalsRowBorderDxfId="6">
  <autoFilter ref="A5:F11" xr:uid="{07A25544-8938-4C33-89BA-8DCD22D9403A}"/>
  <tableColumns count="6">
    <tableColumn id="1" xr3:uid="{98C80432-5D04-4974-B854-98C3DC370C71}" name="Insecticide details (%)" dataDxfId="5"/>
    <tableColumn id="2" xr3:uid="{AAF794E8-EE43-4848-A283-E6ABB3D8549B}" name="60 mins kd/dead" dataDxfId="4"/>
    <tableColumn id="3" xr3:uid="{FA74A285-F176-4EA4-B2D9-25938ACD3DC6}" name="24 hrs kd/dead" dataDxfId="3"/>
    <tableColumn id="4" xr3:uid="{A46ABDEA-E512-47C6-9E76-8B4D865B144F}" name="Total No." dataDxfId="2"/>
    <tableColumn id="5" xr3:uid="{D5FB6D66-E622-4A23-B086-36D84F347C8D}" name="% kd 1 hrs" dataDxfId="1">
      <calculatedColumnFormula>B6/D6*100</calculatedColumnFormula>
    </tableColumn>
    <tableColumn id="6" xr3:uid="{618D7886-99E5-443F-8B5F-FD0BD06D4D57}" name="% mortality 24 hrs" dataDxfId="0">
      <calculatedColumnFormula>C6/D6*100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56F5-60AC-4A8E-9051-FDAEC0E045C9}">
  <dimension ref="A1:Q23"/>
  <sheetViews>
    <sheetView tabSelected="1" topLeftCell="B1" workbookViewId="0">
      <selection activeCell="D32" sqref="D32"/>
    </sheetView>
  </sheetViews>
  <sheetFormatPr defaultRowHeight="15" x14ac:dyDescent="0.25"/>
  <cols>
    <col min="1" max="1" width="30.140625" bestFit="1" customWidth="1"/>
    <col min="2" max="2" width="12.140625" bestFit="1" customWidth="1"/>
    <col min="3" max="3" width="13.42578125" bestFit="1" customWidth="1"/>
    <col min="4" max="4" width="14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>
        <v>44406</v>
      </c>
    </row>
    <row r="2" spans="1:17" x14ac:dyDescent="0.25">
      <c r="A2" s="1" t="s">
        <v>4</v>
      </c>
      <c r="B2" s="4">
        <v>44405</v>
      </c>
      <c r="C2" s="1" t="s">
        <v>5</v>
      </c>
      <c r="D2" s="2" t="s">
        <v>24</v>
      </c>
      <c r="E2" s="1" t="s">
        <v>6</v>
      </c>
      <c r="F2" s="5">
        <v>0.39583333333333331</v>
      </c>
      <c r="I2" s="10"/>
      <c r="J2" s="10"/>
    </row>
    <row r="3" spans="1:17" x14ac:dyDescent="0.25">
      <c r="A3" s="1" t="s">
        <v>7</v>
      </c>
      <c r="B3" s="4" t="s">
        <v>8</v>
      </c>
      <c r="C3" s="1" t="s">
        <v>9</v>
      </c>
      <c r="D3" s="2" t="s">
        <v>10</v>
      </c>
      <c r="E3" s="1" t="s">
        <v>11</v>
      </c>
      <c r="F3" s="5">
        <v>0.4375</v>
      </c>
    </row>
    <row r="4" spans="1:17" x14ac:dyDescent="0.25">
      <c r="A4" s="1" t="s">
        <v>12</v>
      </c>
      <c r="B4" s="6" t="s">
        <v>22</v>
      </c>
      <c r="C4" s="1" t="s">
        <v>13</v>
      </c>
      <c r="D4" s="1">
        <v>1</v>
      </c>
      <c r="E4" s="1" t="s">
        <v>14</v>
      </c>
      <c r="F4" s="5">
        <v>0.54166666666666663</v>
      </c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21</v>
      </c>
      <c r="B8" s="9">
        <v>0</v>
      </c>
      <c r="C8" s="9">
        <v>1</v>
      </c>
      <c r="D8" s="10">
        <v>26</v>
      </c>
      <c r="E8" s="9">
        <f>B8/D8*100</f>
        <v>0</v>
      </c>
      <c r="F8" s="9">
        <f>C8/D8*100</f>
        <v>3.8461538461538463</v>
      </c>
      <c r="H8" s="7" t="s">
        <v>21</v>
      </c>
      <c r="I8" s="13">
        <f>SUM(B8:B9)</f>
        <v>0</v>
      </c>
      <c r="J8" s="13">
        <f>SUM(C8:C9)</f>
        <v>3</v>
      </c>
      <c r="K8" s="13">
        <f>SUM(D8:D9)</f>
        <v>50</v>
      </c>
      <c r="L8" s="9">
        <f t="shared" ref="L8:L14" si="0">I8/K8*100</f>
        <v>0</v>
      </c>
      <c r="M8" s="9">
        <f t="shared" ref="M8:M14" si="1">J8/K8*100</f>
        <v>6</v>
      </c>
      <c r="N8" s="14">
        <f>_xlfn.STDEV.P(E8:E9)</f>
        <v>0</v>
      </c>
      <c r="O8" s="14">
        <f>_xlfn.STDEV.P(F8:F9)</f>
        <v>2.2435897435897436</v>
      </c>
      <c r="P8" s="14">
        <f>N8/SQRT(2)</f>
        <v>0</v>
      </c>
      <c r="Q8" s="14">
        <f>O8/SQRT(2)</f>
        <v>1.5864575218928949</v>
      </c>
    </row>
    <row r="9" spans="1:17" x14ac:dyDescent="0.25">
      <c r="A9" s="8" t="s">
        <v>21</v>
      </c>
      <c r="B9" s="9">
        <v>0</v>
      </c>
      <c r="C9" s="10">
        <v>2</v>
      </c>
      <c r="D9" s="10">
        <v>24</v>
      </c>
      <c r="E9" s="9">
        <f t="shared" ref="E9:E21" si="2">B9/D9*100</f>
        <v>0</v>
      </c>
      <c r="F9" s="9">
        <f t="shared" ref="F9:F21" si="3">C9/D9*100</f>
        <v>8.3333333333333321</v>
      </c>
      <c r="H9" s="8" t="s">
        <v>25</v>
      </c>
      <c r="I9" s="13">
        <f>SUM(B10:B11)</f>
        <v>28</v>
      </c>
      <c r="J9" s="13">
        <f>SUM(C10:C11)</f>
        <v>23</v>
      </c>
      <c r="K9" s="13">
        <f>SUM(D10:D11)</f>
        <v>53</v>
      </c>
      <c r="L9" s="9">
        <f t="shared" si="0"/>
        <v>52.830188679245282</v>
      </c>
      <c r="M9" s="9">
        <f t="shared" si="1"/>
        <v>43.39622641509434</v>
      </c>
      <c r="N9" s="14">
        <f>_xlfn.STDEV.P(E10:E11)</f>
        <v>6.5527065527065957</v>
      </c>
      <c r="O9" s="14">
        <f>_xlfn.STDEV.P(F10:F11)</f>
        <v>1.0683760683760681</v>
      </c>
      <c r="P9" s="14">
        <f t="shared" ref="P9:Q14" si="4">N9/SQRT(2)</f>
        <v>4.6334632385443584</v>
      </c>
      <c r="Q9" s="14">
        <f t="shared" si="4"/>
        <v>0.75545596280614025</v>
      </c>
    </row>
    <row r="10" spans="1:17" x14ac:dyDescent="0.25">
      <c r="A10" s="8" t="s">
        <v>25</v>
      </c>
      <c r="B10" s="9">
        <v>12</v>
      </c>
      <c r="C10" s="10">
        <v>11</v>
      </c>
      <c r="D10" s="10">
        <v>26</v>
      </c>
      <c r="E10" s="9">
        <f t="shared" si="2"/>
        <v>46.153846153846153</v>
      </c>
      <c r="F10" s="9">
        <f t="shared" si="3"/>
        <v>42.307692307692307</v>
      </c>
      <c r="H10" s="8" t="s">
        <v>26</v>
      </c>
      <c r="I10" s="13">
        <f>SUM(B12:B13)</f>
        <v>27</v>
      </c>
      <c r="J10" s="13">
        <f>SUM(C12:C13)</f>
        <v>18</v>
      </c>
      <c r="K10" s="13">
        <f>SUM(D12:D13)</f>
        <v>51</v>
      </c>
      <c r="L10" s="9">
        <f t="shared" si="0"/>
        <v>52.941176470588239</v>
      </c>
      <c r="M10" s="9">
        <f t="shared" si="1"/>
        <v>35.294117647058826</v>
      </c>
      <c r="N10" s="14">
        <f>_xlfn.STDEV.P(E12:E13)</f>
        <v>3.0000000000000036</v>
      </c>
      <c r="O10" s="14">
        <f>_xlfn.STDEV.P(F12:F13)</f>
        <v>0.6923076923076934</v>
      </c>
      <c r="P10" s="14">
        <f t="shared" si="4"/>
        <v>2.121320343559645</v>
      </c>
      <c r="Q10" s="14">
        <f t="shared" si="4"/>
        <v>0.48953546389837982</v>
      </c>
    </row>
    <row r="11" spans="1:17" x14ac:dyDescent="0.25">
      <c r="A11" s="8" t="s">
        <v>25</v>
      </c>
      <c r="B11" s="9">
        <v>16</v>
      </c>
      <c r="C11" s="10">
        <v>12</v>
      </c>
      <c r="D11" s="10">
        <v>27</v>
      </c>
      <c r="E11" s="9">
        <f t="shared" si="2"/>
        <v>59.259259259259252</v>
      </c>
      <c r="F11" s="9">
        <f t="shared" si="3"/>
        <v>44.444444444444443</v>
      </c>
      <c r="H11" s="8" t="s">
        <v>27</v>
      </c>
      <c r="I11" s="13">
        <f>SUM(B14:B15)</f>
        <v>22</v>
      </c>
      <c r="J11" s="13">
        <f>SUM(C14:C15)</f>
        <v>14</v>
      </c>
      <c r="K11" s="13">
        <f>SUM(D14:D15)</f>
        <v>61</v>
      </c>
      <c r="L11" s="9">
        <f t="shared" si="0"/>
        <v>36.065573770491802</v>
      </c>
      <c r="M11" s="9">
        <f t="shared" si="1"/>
        <v>22.950819672131146</v>
      </c>
      <c r="N11" s="14">
        <f>_xlfn.STDEV.P(E14:E15)</f>
        <v>0.59139784946236418</v>
      </c>
      <c r="O11" s="14">
        <f>_xlfn.STDEV.P(F14:F15)</f>
        <v>3.655913978494628</v>
      </c>
      <c r="P11" s="14">
        <f t="shared" si="4"/>
        <v>0.4181814297339787</v>
      </c>
      <c r="Q11" s="14">
        <f t="shared" si="4"/>
        <v>2.5851215656282411</v>
      </c>
    </row>
    <row r="12" spans="1:17" x14ac:dyDescent="0.25">
      <c r="A12" s="8" t="s">
        <v>26</v>
      </c>
      <c r="B12" s="9">
        <v>13</v>
      </c>
      <c r="C12" s="10">
        <v>9</v>
      </c>
      <c r="D12" s="10">
        <v>26</v>
      </c>
      <c r="E12" s="9">
        <f t="shared" si="2"/>
        <v>50</v>
      </c>
      <c r="F12" s="9">
        <f t="shared" si="3"/>
        <v>34.615384615384613</v>
      </c>
      <c r="H12" s="8" t="s">
        <v>28</v>
      </c>
      <c r="I12" s="13">
        <f>SUM(B16:B17)</f>
        <v>10</v>
      </c>
      <c r="J12" s="13">
        <f>SUM(C16:C17)</f>
        <v>5</v>
      </c>
      <c r="K12" s="13">
        <f>SUM(D16:D17)</f>
        <v>39</v>
      </c>
      <c r="L12" s="9">
        <f t="shared" si="0"/>
        <v>25.641025641025639</v>
      </c>
      <c r="M12" s="9">
        <f t="shared" si="1"/>
        <v>12.820512820512819</v>
      </c>
      <c r="N12" s="14">
        <f>_xlfn.STDEV.P(E16:E17)</f>
        <v>0.65789473684210442</v>
      </c>
      <c r="O12" s="14">
        <f>_xlfn.STDEV.P(F16:F17)</f>
        <v>7.368421052631577</v>
      </c>
      <c r="P12" s="14">
        <f t="shared" si="4"/>
        <v>0.46520182972799118</v>
      </c>
      <c r="Q12" s="14">
        <f t="shared" si="4"/>
        <v>5.2102604929535064</v>
      </c>
    </row>
    <row r="13" spans="1:17" x14ac:dyDescent="0.25">
      <c r="A13" s="8" t="s">
        <v>26</v>
      </c>
      <c r="B13" s="9">
        <v>14</v>
      </c>
      <c r="C13" s="10">
        <v>9</v>
      </c>
      <c r="D13" s="10">
        <v>25</v>
      </c>
      <c r="E13" s="9">
        <f t="shared" si="2"/>
        <v>56.000000000000007</v>
      </c>
      <c r="F13" s="9">
        <f t="shared" si="3"/>
        <v>36</v>
      </c>
      <c r="H13" s="11" t="s">
        <v>29</v>
      </c>
      <c r="I13" s="13">
        <f>SUM(B18:B19)</f>
        <v>4</v>
      </c>
      <c r="J13" s="13">
        <f>SUM(C18:C19)</f>
        <v>1</v>
      </c>
      <c r="K13" s="13">
        <f>SUM(D18:D19)</f>
        <v>32</v>
      </c>
      <c r="L13" s="9">
        <f t="shared" si="0"/>
        <v>12.5</v>
      </c>
      <c r="M13" s="9">
        <f t="shared" si="1"/>
        <v>3.125</v>
      </c>
      <c r="N13" s="14">
        <f>_xlfn.STDEV.P(E18:E19)</f>
        <v>6.25</v>
      </c>
      <c r="O13" s="14">
        <f>_xlfn.STDEV.P(F18:F19)</f>
        <v>3.125</v>
      </c>
      <c r="P13" s="14">
        <f t="shared" si="4"/>
        <v>4.4194173824159213</v>
      </c>
      <c r="Q13" s="14">
        <f t="shared" si="4"/>
        <v>2.2097086912079607</v>
      </c>
    </row>
    <row r="14" spans="1:17" x14ac:dyDescent="0.25">
      <c r="A14" s="8" t="s">
        <v>27</v>
      </c>
      <c r="B14" s="9">
        <v>11</v>
      </c>
      <c r="C14" s="10">
        <v>8</v>
      </c>
      <c r="D14" s="10">
        <v>30</v>
      </c>
      <c r="E14" s="9">
        <f t="shared" si="2"/>
        <v>36.666666666666664</v>
      </c>
      <c r="F14" s="9">
        <f t="shared" si="3"/>
        <v>26.666666666666668</v>
      </c>
      <c r="H14" s="12" t="s">
        <v>30</v>
      </c>
      <c r="I14" s="13">
        <f>SUM(B20:B21)</f>
        <v>2</v>
      </c>
      <c r="J14" s="13">
        <f>SUM(C20:C21)</f>
        <v>0</v>
      </c>
      <c r="K14" s="13">
        <f>SUM(D20:D21)</f>
        <v>20</v>
      </c>
      <c r="L14" s="9">
        <f t="shared" si="0"/>
        <v>10</v>
      </c>
      <c r="M14" s="9">
        <f t="shared" si="1"/>
        <v>0</v>
      </c>
      <c r="N14" s="14">
        <f>_xlfn.STDEV.P(E20:E21)</f>
        <v>0</v>
      </c>
      <c r="O14" s="14">
        <f>_xlfn.STDEV.P(F20:F21)</f>
        <v>0</v>
      </c>
      <c r="P14" s="14">
        <f t="shared" si="4"/>
        <v>0</v>
      </c>
      <c r="Q14" s="14">
        <f t="shared" si="4"/>
        <v>0</v>
      </c>
    </row>
    <row r="15" spans="1:17" x14ac:dyDescent="0.25">
      <c r="A15" s="8" t="s">
        <v>27</v>
      </c>
      <c r="B15" s="9">
        <v>11</v>
      </c>
      <c r="C15" s="10">
        <v>6</v>
      </c>
      <c r="D15" s="9">
        <v>31</v>
      </c>
      <c r="E15" s="9">
        <f t="shared" si="2"/>
        <v>35.483870967741936</v>
      </c>
      <c r="F15" s="9">
        <f t="shared" si="3"/>
        <v>19.35483870967742</v>
      </c>
    </row>
    <row r="16" spans="1:17" x14ac:dyDescent="0.25">
      <c r="A16" s="8" t="s">
        <v>28</v>
      </c>
      <c r="B16" s="9">
        <v>5</v>
      </c>
      <c r="C16" s="9">
        <v>4</v>
      </c>
      <c r="D16" s="10">
        <v>20</v>
      </c>
      <c r="E16" s="9">
        <f t="shared" si="2"/>
        <v>25</v>
      </c>
      <c r="F16" s="9">
        <f t="shared" si="3"/>
        <v>20</v>
      </c>
    </row>
    <row r="17" spans="1:6" x14ac:dyDescent="0.25">
      <c r="A17" s="8" t="s">
        <v>28</v>
      </c>
      <c r="B17" s="9">
        <v>5</v>
      </c>
      <c r="C17" s="10">
        <v>1</v>
      </c>
      <c r="D17" s="10">
        <v>19</v>
      </c>
      <c r="E17" s="9">
        <f t="shared" si="2"/>
        <v>26.315789473684209</v>
      </c>
      <c r="F17" s="9">
        <f t="shared" si="3"/>
        <v>5.2631578947368416</v>
      </c>
    </row>
    <row r="18" spans="1:6" x14ac:dyDescent="0.25">
      <c r="A18" s="11" t="s">
        <v>29</v>
      </c>
      <c r="B18" s="9">
        <v>1</v>
      </c>
      <c r="C18" s="10">
        <v>0</v>
      </c>
      <c r="D18" s="10">
        <v>16</v>
      </c>
      <c r="E18" s="9">
        <f t="shared" si="2"/>
        <v>6.25</v>
      </c>
      <c r="F18" s="9">
        <f t="shared" si="3"/>
        <v>0</v>
      </c>
    </row>
    <row r="19" spans="1:6" x14ac:dyDescent="0.25">
      <c r="A19" s="12" t="s">
        <v>29</v>
      </c>
      <c r="B19" s="9">
        <v>3</v>
      </c>
      <c r="C19" s="10">
        <v>1</v>
      </c>
      <c r="D19" s="10">
        <v>16</v>
      </c>
      <c r="E19" s="9">
        <f t="shared" si="2"/>
        <v>18.75</v>
      </c>
      <c r="F19" s="9">
        <f t="shared" si="3"/>
        <v>6.25</v>
      </c>
    </row>
    <row r="20" spans="1:6" x14ac:dyDescent="0.25">
      <c r="A20" s="12" t="s">
        <v>30</v>
      </c>
      <c r="B20" s="9">
        <v>1</v>
      </c>
      <c r="C20" s="10">
        <v>0</v>
      </c>
      <c r="D20" s="10">
        <v>10</v>
      </c>
      <c r="E20" s="9">
        <f t="shared" si="2"/>
        <v>10</v>
      </c>
      <c r="F20" s="9">
        <f t="shared" si="3"/>
        <v>0</v>
      </c>
    </row>
    <row r="21" spans="1:6" x14ac:dyDescent="0.25">
      <c r="A21" s="12" t="s">
        <v>30</v>
      </c>
      <c r="B21" s="9">
        <v>1</v>
      </c>
      <c r="C21" s="10">
        <v>0</v>
      </c>
      <c r="D21" s="10">
        <v>10</v>
      </c>
      <c r="E21" s="9">
        <f t="shared" si="2"/>
        <v>10</v>
      </c>
      <c r="F21" s="9">
        <f t="shared" si="3"/>
        <v>0</v>
      </c>
    </row>
    <row r="22" spans="1:6" x14ac:dyDescent="0.25">
      <c r="A22" s="15" t="s">
        <v>39</v>
      </c>
    </row>
    <row r="23" spans="1:6" x14ac:dyDescent="0.25">
      <c r="A23" s="29" t="s">
        <v>59</v>
      </c>
    </row>
  </sheetData>
  <mergeCells count="16">
    <mergeCell ref="F5:F7"/>
    <mergeCell ref="H5:H7"/>
    <mergeCell ref="I5:I7"/>
    <mergeCell ref="A5:A7"/>
    <mergeCell ref="B5:B7"/>
    <mergeCell ref="C5:C7"/>
    <mergeCell ref="D5:D7"/>
    <mergeCell ref="E5:E7"/>
    <mergeCell ref="O5:O7"/>
    <mergeCell ref="P5:P7"/>
    <mergeCell ref="Q5:Q7"/>
    <mergeCell ref="J5:J7"/>
    <mergeCell ref="K5:K7"/>
    <mergeCell ref="L5:L7"/>
    <mergeCell ref="M5:M7"/>
    <mergeCell ref="N5:N7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F344-C725-42A1-8C33-D11641421655}">
  <sheetPr>
    <pageSetUpPr fitToPage="1"/>
  </sheetPr>
  <dimension ref="A1:Q14"/>
  <sheetViews>
    <sheetView workbookViewId="0">
      <selection activeCell="A5" sqref="A5:F13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>
        <v>44462</v>
      </c>
    </row>
    <row r="2" spans="1:17" x14ac:dyDescent="0.25">
      <c r="A2" s="1" t="s">
        <v>4</v>
      </c>
      <c r="B2" s="4" t="s">
        <v>36</v>
      </c>
      <c r="C2" s="1" t="s">
        <v>5</v>
      </c>
      <c r="D2" s="2" t="s">
        <v>41</v>
      </c>
      <c r="E2" s="1" t="s">
        <v>6</v>
      </c>
      <c r="F2" s="5">
        <v>0.56944444444444442</v>
      </c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>
        <v>0.61111111111111105</v>
      </c>
    </row>
    <row r="4" spans="1:17" x14ac:dyDescent="0.25">
      <c r="A4" s="1" t="s">
        <v>12</v>
      </c>
      <c r="B4" s="6" t="s">
        <v>49</v>
      </c>
      <c r="C4" s="1" t="s">
        <v>13</v>
      </c>
      <c r="D4" s="1">
        <v>1</v>
      </c>
      <c r="E4" s="1" t="s">
        <v>14</v>
      </c>
      <c r="F4" s="5">
        <v>0.625</v>
      </c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9">
        <v>0</v>
      </c>
      <c r="C8" s="9">
        <v>0</v>
      </c>
      <c r="D8" s="10">
        <v>27</v>
      </c>
      <c r="E8" s="9">
        <f t="shared" ref="E8:E13" si="0">B8/D8*100</f>
        <v>0</v>
      </c>
      <c r="F8" s="9">
        <f t="shared" ref="F8:F13" si="1">C8/D8*100</f>
        <v>0</v>
      </c>
      <c r="H8" s="7" t="s">
        <v>21</v>
      </c>
      <c r="I8" s="13">
        <f>SUM(B8:B9)</f>
        <v>0</v>
      </c>
      <c r="J8" s="13">
        <f>SUM(C8:C9)</f>
        <v>1</v>
      </c>
      <c r="K8" s="13">
        <f>SUM(D8:D9)</f>
        <v>56</v>
      </c>
      <c r="L8" s="9">
        <f>I8/K8*100</f>
        <v>0</v>
      </c>
      <c r="M8" s="9">
        <f>J8/K8*100</f>
        <v>1.7857142857142856</v>
      </c>
      <c r="N8" s="14">
        <f>_xlfn.STDEV.P(E8:E9)</f>
        <v>0</v>
      </c>
      <c r="O8" s="14">
        <f>_xlfn.STDEV.P(F8:F9)</f>
        <v>1.7241379310344827</v>
      </c>
      <c r="P8" s="14">
        <f>N8/SQRT(2)</f>
        <v>0</v>
      </c>
      <c r="Q8" s="14">
        <f>O8/SQRT(2)</f>
        <v>1.2191496227354266</v>
      </c>
    </row>
    <row r="9" spans="1:17" x14ac:dyDescent="0.25">
      <c r="A9" s="8" t="s">
        <v>45</v>
      </c>
      <c r="B9" s="9">
        <v>0</v>
      </c>
      <c r="C9" s="10">
        <v>1</v>
      </c>
      <c r="D9" s="10">
        <v>29</v>
      </c>
      <c r="E9" s="9">
        <f t="shared" si="0"/>
        <v>0</v>
      </c>
      <c r="F9" s="9">
        <f t="shared" si="1"/>
        <v>3.4482758620689653</v>
      </c>
      <c r="H9" s="8" t="s">
        <v>10</v>
      </c>
      <c r="I9" s="13">
        <f>SUM(B10:B13)</f>
        <v>7</v>
      </c>
      <c r="J9" s="13">
        <f>SUM(C10:C13)</f>
        <v>10</v>
      </c>
      <c r="K9" s="13">
        <f>SUM(D10:D13)</f>
        <v>102</v>
      </c>
      <c r="L9" s="9">
        <f>I9/K9*100</f>
        <v>6.8627450980392162</v>
      </c>
      <c r="M9" s="9">
        <f>J9/K9*100</f>
        <v>9.8039215686274517</v>
      </c>
      <c r="N9" s="14">
        <f>_xlfn.STDEV.P(E10:E13)</f>
        <v>3.3253081622168206</v>
      </c>
      <c r="O9" s="14">
        <f>_xlfn.STDEV.P(F10:F13)</f>
        <v>4.2657994499264751</v>
      </c>
      <c r="P9" s="14">
        <f>N9/SQRT(4)</f>
        <v>1.6626540811084103</v>
      </c>
      <c r="Q9" s="14">
        <f>O9/SQRT(4)</f>
        <v>2.1328997249632375</v>
      </c>
    </row>
    <row r="10" spans="1:17" x14ac:dyDescent="0.25">
      <c r="A10" s="8" t="s">
        <v>43</v>
      </c>
      <c r="B10" s="9">
        <v>1</v>
      </c>
      <c r="C10" s="10">
        <v>1</v>
      </c>
      <c r="D10" s="10">
        <v>23</v>
      </c>
      <c r="E10" s="9">
        <f t="shared" si="0"/>
        <v>4.3478260869565215</v>
      </c>
      <c r="F10" s="9">
        <f t="shared" si="1"/>
        <v>4.3478260869565215</v>
      </c>
    </row>
    <row r="11" spans="1:17" x14ac:dyDescent="0.25">
      <c r="A11" s="8" t="s">
        <v>46</v>
      </c>
      <c r="B11" s="9">
        <v>3</v>
      </c>
      <c r="C11" s="10">
        <v>3</v>
      </c>
      <c r="D11" s="10">
        <v>25</v>
      </c>
      <c r="E11" s="9">
        <f t="shared" si="0"/>
        <v>12</v>
      </c>
      <c r="F11" s="9">
        <f t="shared" si="1"/>
        <v>12</v>
      </c>
    </row>
    <row r="12" spans="1:17" x14ac:dyDescent="0.25">
      <c r="A12" s="8" t="s">
        <v>47</v>
      </c>
      <c r="B12" s="9">
        <v>1</v>
      </c>
      <c r="C12" s="10">
        <v>2</v>
      </c>
      <c r="D12" s="10">
        <v>28</v>
      </c>
      <c r="E12" s="9">
        <f t="shared" si="0"/>
        <v>3.5714285714285712</v>
      </c>
      <c r="F12" s="9">
        <f t="shared" si="1"/>
        <v>7.1428571428571423</v>
      </c>
    </row>
    <row r="13" spans="1:17" x14ac:dyDescent="0.25">
      <c r="A13" s="8" t="s">
        <v>48</v>
      </c>
      <c r="B13" s="9">
        <v>2</v>
      </c>
      <c r="C13" s="10">
        <v>4</v>
      </c>
      <c r="D13" s="10">
        <v>26</v>
      </c>
      <c r="E13" s="9">
        <f t="shared" si="0"/>
        <v>7.6923076923076925</v>
      </c>
      <c r="F13" s="9">
        <f t="shared" si="1"/>
        <v>15.384615384615385</v>
      </c>
    </row>
    <row r="14" spans="1:17" x14ac:dyDescent="0.25">
      <c r="A14" s="15" t="s">
        <v>39</v>
      </c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honeticPr fontId="3" type="noConversion"/>
  <pageMargins left="0.7" right="0.7" top="0.75" bottom="0.75" header="0.3" footer="0.3"/>
  <pageSetup paperSize="9" scale="4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F933D-755F-48D0-892A-D0220D80F516}">
  <sheetPr>
    <pageSetUpPr fitToPage="1"/>
  </sheetPr>
  <dimension ref="A1:Q14"/>
  <sheetViews>
    <sheetView workbookViewId="0">
      <selection activeCell="A5" sqref="A5:F13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>
        <v>44464</v>
      </c>
    </row>
    <row r="2" spans="1:17" x14ac:dyDescent="0.25">
      <c r="A2" s="1" t="s">
        <v>4</v>
      </c>
      <c r="B2" s="4" t="s">
        <v>36</v>
      </c>
      <c r="C2" s="1" t="s">
        <v>5</v>
      </c>
      <c r="D2" s="2" t="s">
        <v>41</v>
      </c>
      <c r="E2" s="1" t="s">
        <v>6</v>
      </c>
      <c r="F2" s="5">
        <v>0.625</v>
      </c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>
        <v>0.66666666666666663</v>
      </c>
    </row>
    <row r="4" spans="1:17" x14ac:dyDescent="0.25">
      <c r="A4" s="1" t="s">
        <v>12</v>
      </c>
      <c r="B4" s="6" t="s">
        <v>50</v>
      </c>
      <c r="C4" s="1" t="s">
        <v>13</v>
      </c>
      <c r="D4" s="1">
        <v>1</v>
      </c>
      <c r="E4" s="1" t="s">
        <v>14</v>
      </c>
      <c r="F4" s="5">
        <v>0.4375</v>
      </c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9">
        <v>0</v>
      </c>
      <c r="C8" s="9">
        <v>0</v>
      </c>
      <c r="D8" s="10">
        <v>29</v>
      </c>
      <c r="E8" s="9">
        <f t="shared" ref="E8:E13" si="0">B8/D8*100</f>
        <v>0</v>
      </c>
      <c r="F8" s="9">
        <f t="shared" ref="F8:F13" si="1">C8/D8*100</f>
        <v>0</v>
      </c>
      <c r="H8" s="7" t="s">
        <v>21</v>
      </c>
      <c r="I8" s="13">
        <f>SUM(B8:B9)</f>
        <v>1</v>
      </c>
      <c r="J8" s="13">
        <f>SUM(C8:C9)</f>
        <v>1</v>
      </c>
      <c r="K8" s="13">
        <f>SUM(D8:D9)</f>
        <v>53</v>
      </c>
      <c r="L8" s="9">
        <f>I8/K8*100</f>
        <v>1.8867924528301887</v>
      </c>
      <c r="M8" s="9">
        <f>J8/K8*100</f>
        <v>1.8867924528301887</v>
      </c>
      <c r="N8" s="14">
        <f>_xlfn.STDEV.P(E8:E9)</f>
        <v>2.083333333333333</v>
      </c>
      <c r="O8" s="14">
        <f>_xlfn.STDEV.P(F8:F9)</f>
        <v>2.083333333333333</v>
      </c>
      <c r="P8" s="14">
        <f>N8/SQRT(2)</f>
        <v>1.4731391274719736</v>
      </c>
      <c r="Q8" s="14">
        <f>O8/SQRT(2)</f>
        <v>1.4731391274719736</v>
      </c>
    </row>
    <row r="9" spans="1:17" x14ac:dyDescent="0.25">
      <c r="A9" s="8" t="s">
        <v>45</v>
      </c>
      <c r="B9" s="9">
        <v>1</v>
      </c>
      <c r="C9" s="10">
        <v>1</v>
      </c>
      <c r="D9" s="10">
        <v>24</v>
      </c>
      <c r="E9" s="9">
        <f t="shared" si="0"/>
        <v>4.1666666666666661</v>
      </c>
      <c r="F9" s="9">
        <f t="shared" si="1"/>
        <v>4.1666666666666661</v>
      </c>
      <c r="H9" s="8" t="s">
        <v>10</v>
      </c>
      <c r="I9" s="13">
        <f>SUM(B10:B13)</f>
        <v>6</v>
      </c>
      <c r="J9" s="13">
        <f>SUM(C10:C13)</f>
        <v>7</v>
      </c>
      <c r="K9" s="13">
        <f>SUM(D10:D13)</f>
        <v>98</v>
      </c>
      <c r="L9" s="9">
        <f>I9/K9*100</f>
        <v>6.1224489795918364</v>
      </c>
      <c r="M9" s="9">
        <f>J9/K9*100</f>
        <v>7.1428571428571423</v>
      </c>
      <c r="N9" s="14">
        <f>_xlfn.STDEV.P(E10:E13)</f>
        <v>2.1666666666666665</v>
      </c>
      <c r="O9" s="14">
        <f>_xlfn.STDEV.P(F10:F13)</f>
        <v>5.4611951785097164</v>
      </c>
      <c r="P9" s="14">
        <f>N9/SQRT(4)</f>
        <v>1.0833333333333333</v>
      </c>
      <c r="Q9" s="14">
        <f>O9/SQRT(4)</f>
        <v>2.7305975892548582</v>
      </c>
    </row>
    <row r="10" spans="1:17" x14ac:dyDescent="0.25">
      <c r="A10" s="8" t="s">
        <v>43</v>
      </c>
      <c r="B10" s="9">
        <v>1</v>
      </c>
      <c r="C10" s="10">
        <v>1</v>
      </c>
      <c r="D10" s="10">
        <v>25</v>
      </c>
      <c r="E10" s="9">
        <f t="shared" si="0"/>
        <v>4</v>
      </c>
      <c r="F10" s="9">
        <f t="shared" si="1"/>
        <v>4</v>
      </c>
    </row>
    <row r="11" spans="1:17" x14ac:dyDescent="0.25">
      <c r="A11" s="8" t="s">
        <v>46</v>
      </c>
      <c r="B11" s="9">
        <v>2</v>
      </c>
      <c r="C11" s="10">
        <v>4</v>
      </c>
      <c r="D11" s="10">
        <v>24</v>
      </c>
      <c r="E11" s="9">
        <f t="shared" si="0"/>
        <v>8.3333333333333321</v>
      </c>
      <c r="F11" s="9">
        <f t="shared" si="1"/>
        <v>16.666666666666664</v>
      </c>
    </row>
    <row r="12" spans="1:17" x14ac:dyDescent="0.25">
      <c r="A12" s="8" t="s">
        <v>47</v>
      </c>
      <c r="B12" s="9">
        <v>2</v>
      </c>
      <c r="C12" s="10">
        <v>1</v>
      </c>
      <c r="D12" s="10">
        <v>24</v>
      </c>
      <c r="E12" s="9">
        <f t="shared" si="0"/>
        <v>8.3333333333333321</v>
      </c>
      <c r="F12" s="9">
        <f t="shared" si="1"/>
        <v>4.1666666666666661</v>
      </c>
    </row>
    <row r="13" spans="1:17" x14ac:dyDescent="0.25">
      <c r="A13" s="8" t="s">
        <v>48</v>
      </c>
      <c r="B13" s="9">
        <v>1</v>
      </c>
      <c r="C13" s="10">
        <v>1</v>
      </c>
      <c r="D13" s="10">
        <v>25</v>
      </c>
      <c r="E13" s="9">
        <f t="shared" si="0"/>
        <v>4</v>
      </c>
      <c r="F13" s="9">
        <f t="shared" si="1"/>
        <v>4</v>
      </c>
    </row>
    <row r="14" spans="1:17" x14ac:dyDescent="0.25">
      <c r="A14" s="15" t="s">
        <v>39</v>
      </c>
    </row>
  </sheetData>
  <mergeCells count="16">
    <mergeCell ref="F5:F7"/>
    <mergeCell ref="A5:A7"/>
    <mergeCell ref="B5:B7"/>
    <mergeCell ref="C5:C7"/>
    <mergeCell ref="D5:D7"/>
    <mergeCell ref="E5:E7"/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</mergeCells>
  <pageMargins left="0.7" right="0.7" top="0.75" bottom="0.75" header="0.3" footer="0.3"/>
  <pageSetup paperSize="9"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30D2A-999B-4173-A96B-7C86DBE372CA}">
  <sheetPr>
    <pageSetUpPr fitToPage="1"/>
  </sheetPr>
  <dimension ref="A1:Q14"/>
  <sheetViews>
    <sheetView workbookViewId="0">
      <selection activeCell="A5" sqref="A5:F13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>
        <v>44466</v>
      </c>
    </row>
    <row r="2" spans="1:17" x14ac:dyDescent="0.25">
      <c r="A2" s="1" t="s">
        <v>4</v>
      </c>
      <c r="B2" s="4" t="s">
        <v>36</v>
      </c>
      <c r="C2" s="1" t="s">
        <v>5</v>
      </c>
      <c r="D2" s="2" t="s">
        <v>41</v>
      </c>
      <c r="E2" s="1" t="s">
        <v>6</v>
      </c>
      <c r="F2" s="5">
        <v>0.42708333333333331</v>
      </c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>
        <v>0.46875</v>
      </c>
    </row>
    <row r="4" spans="1:17" x14ac:dyDescent="0.25">
      <c r="A4" s="1" t="s">
        <v>12</v>
      </c>
      <c r="B4" s="6" t="s">
        <v>56</v>
      </c>
      <c r="C4" s="1" t="s">
        <v>13</v>
      </c>
      <c r="D4" s="1">
        <v>1</v>
      </c>
      <c r="E4" s="1" t="s">
        <v>14</v>
      </c>
      <c r="F4" s="5">
        <v>0.4375</v>
      </c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9">
        <v>0</v>
      </c>
      <c r="C8" s="9">
        <v>0</v>
      </c>
      <c r="D8" s="10">
        <v>24</v>
      </c>
      <c r="E8" s="9">
        <f t="shared" ref="E8:E13" si="0">B8/D8*100</f>
        <v>0</v>
      </c>
      <c r="F8" s="9">
        <f t="shared" ref="F8:F13" si="1">C8/D8*100</f>
        <v>0</v>
      </c>
      <c r="H8" s="7" t="s">
        <v>21</v>
      </c>
      <c r="I8" s="13">
        <f>SUM(B8:B9)</f>
        <v>0</v>
      </c>
      <c r="J8" s="13">
        <f>SUM(C8:C9)</f>
        <v>1</v>
      </c>
      <c r="K8" s="13">
        <f>SUM(D8:D9)</f>
        <v>53</v>
      </c>
      <c r="L8" s="9">
        <f>I8/K8*100</f>
        <v>0</v>
      </c>
      <c r="M8" s="9">
        <f>J8/K8*100</f>
        <v>1.8867924528301887</v>
      </c>
      <c r="N8" s="14">
        <f>_xlfn.STDEV.P(E8:E9)</f>
        <v>0</v>
      </c>
      <c r="O8" s="14">
        <f>_xlfn.STDEV.P(F8:F9)</f>
        <v>1.7241379310344827</v>
      </c>
      <c r="P8" s="14">
        <f>N8/SQRT(2)</f>
        <v>0</v>
      </c>
      <c r="Q8" s="14">
        <f>O8/SQRT(2)</f>
        <v>1.2191496227354266</v>
      </c>
    </row>
    <row r="9" spans="1:17" x14ac:dyDescent="0.25">
      <c r="A9" s="8" t="s">
        <v>45</v>
      </c>
      <c r="B9" s="9">
        <v>0</v>
      </c>
      <c r="C9" s="10">
        <v>1</v>
      </c>
      <c r="D9" s="10">
        <v>29</v>
      </c>
      <c r="E9" s="9">
        <f t="shared" si="0"/>
        <v>0</v>
      </c>
      <c r="F9" s="9">
        <f t="shared" si="1"/>
        <v>3.4482758620689653</v>
      </c>
      <c r="H9" s="8" t="s">
        <v>10</v>
      </c>
      <c r="I9" s="13">
        <f>SUM(B10:B13)</f>
        <v>1</v>
      </c>
      <c r="J9" s="13">
        <f>SUM(C10:C13)</f>
        <v>17</v>
      </c>
      <c r="K9" s="13">
        <f>SUM(D10:D13)</f>
        <v>106</v>
      </c>
      <c r="L9" s="9">
        <f>I9/K9*100</f>
        <v>0.94339622641509435</v>
      </c>
      <c r="M9" s="9">
        <f>J9/K9*100</f>
        <v>16.037735849056602</v>
      </c>
      <c r="N9" s="14">
        <f>_xlfn.STDEV.P(E10:E13)</f>
        <v>1.6037507477489603</v>
      </c>
      <c r="O9" s="14">
        <f>_xlfn.STDEV.P(F10:F13)</f>
        <v>4.4126006131759592</v>
      </c>
      <c r="P9" s="14">
        <f>N9/SQRT(4)</f>
        <v>0.80187537387448016</v>
      </c>
      <c r="Q9" s="14">
        <f>O9/SQRT(4)</f>
        <v>2.2063003065879796</v>
      </c>
    </row>
    <row r="10" spans="1:17" x14ac:dyDescent="0.25">
      <c r="A10" s="8" t="s">
        <v>43</v>
      </c>
      <c r="B10" s="9">
        <v>0</v>
      </c>
      <c r="C10" s="10">
        <v>3</v>
      </c>
      <c r="D10" s="10">
        <v>25</v>
      </c>
      <c r="E10" s="9">
        <f t="shared" si="0"/>
        <v>0</v>
      </c>
      <c r="F10" s="9">
        <f t="shared" si="1"/>
        <v>12</v>
      </c>
    </row>
    <row r="11" spans="1:17" x14ac:dyDescent="0.25">
      <c r="A11" s="8" t="s">
        <v>46</v>
      </c>
      <c r="B11" s="9">
        <v>0</v>
      </c>
      <c r="C11" s="10">
        <v>5</v>
      </c>
      <c r="D11" s="10">
        <v>25</v>
      </c>
      <c r="E11" s="9">
        <f t="shared" si="0"/>
        <v>0</v>
      </c>
      <c r="F11" s="9">
        <f t="shared" si="1"/>
        <v>20</v>
      </c>
    </row>
    <row r="12" spans="1:17" x14ac:dyDescent="0.25">
      <c r="A12" s="8" t="s">
        <v>47</v>
      </c>
      <c r="B12" s="9">
        <v>1</v>
      </c>
      <c r="C12" s="10">
        <v>3</v>
      </c>
      <c r="D12" s="10">
        <v>27</v>
      </c>
      <c r="E12" s="9">
        <f t="shared" si="0"/>
        <v>3.7037037037037033</v>
      </c>
      <c r="F12" s="9">
        <f t="shared" si="1"/>
        <v>11.111111111111111</v>
      </c>
    </row>
    <row r="13" spans="1:17" x14ac:dyDescent="0.25">
      <c r="A13" s="8" t="s">
        <v>48</v>
      </c>
      <c r="B13" s="9">
        <v>0</v>
      </c>
      <c r="C13" s="10">
        <v>6</v>
      </c>
      <c r="D13" s="10">
        <v>29</v>
      </c>
      <c r="E13" s="9">
        <f t="shared" si="0"/>
        <v>0</v>
      </c>
      <c r="F13" s="9">
        <f t="shared" si="1"/>
        <v>20.689655172413794</v>
      </c>
    </row>
    <row r="14" spans="1:17" x14ac:dyDescent="0.25">
      <c r="A14" s="15" t="s">
        <v>39</v>
      </c>
    </row>
  </sheetData>
  <mergeCells count="16">
    <mergeCell ref="F5:F7"/>
    <mergeCell ref="A5:A7"/>
    <mergeCell ref="B5:B7"/>
    <mergeCell ref="C5:C7"/>
    <mergeCell ref="D5:D7"/>
    <mergeCell ref="E5:E7"/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</mergeCells>
  <pageMargins left="0.7" right="0.7" top="0.75" bottom="0.75" header="0.3" footer="0.3"/>
  <pageSetup paperSize="9" scale="4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1F453-32C4-43B6-9F58-EA6D6B863405}">
  <sheetPr>
    <pageSetUpPr fitToPage="1"/>
  </sheetPr>
  <dimension ref="A1:Q13"/>
  <sheetViews>
    <sheetView workbookViewId="0">
      <selection activeCell="A6" sqref="A6:F11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5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>
        <v>44468</v>
      </c>
    </row>
    <row r="2" spans="1:17" x14ac:dyDescent="0.25">
      <c r="A2" s="1" t="s">
        <v>4</v>
      </c>
      <c r="B2" s="4" t="s">
        <v>36</v>
      </c>
      <c r="C2" s="1" t="s">
        <v>5</v>
      </c>
      <c r="D2" s="2" t="s">
        <v>24</v>
      </c>
      <c r="E2" s="1" t="s">
        <v>6</v>
      </c>
      <c r="F2" s="5">
        <v>0.54166666666666663</v>
      </c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>
        <v>0.58333333333333337</v>
      </c>
    </row>
    <row r="4" spans="1:17" x14ac:dyDescent="0.25">
      <c r="A4" s="1" t="s">
        <v>12</v>
      </c>
      <c r="B4" s="6" t="s">
        <v>51</v>
      </c>
      <c r="C4" s="1" t="s">
        <v>13</v>
      </c>
      <c r="D4" s="1">
        <v>1</v>
      </c>
      <c r="E4" s="1" t="s">
        <v>14</v>
      </c>
      <c r="F4" s="5">
        <v>0.70833333333333337</v>
      </c>
    </row>
    <row r="5" spans="1:17" ht="15" customHeight="1" x14ac:dyDescent="0.25">
      <c r="A5" s="26" t="s">
        <v>15</v>
      </c>
      <c r="B5" s="27" t="s">
        <v>16</v>
      </c>
      <c r="C5" s="27" t="s">
        <v>17</v>
      </c>
      <c r="D5" s="27" t="s">
        <v>18</v>
      </c>
      <c r="E5" s="27" t="s">
        <v>20</v>
      </c>
      <c r="F5" s="28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19" t="s">
        <v>44</v>
      </c>
      <c r="B6" s="9">
        <v>0</v>
      </c>
      <c r="C6" s="9">
        <v>0</v>
      </c>
      <c r="D6" s="10">
        <v>24</v>
      </c>
      <c r="E6" s="9">
        <f t="shared" ref="E6:E11" si="0">B6/D6*100</f>
        <v>0</v>
      </c>
      <c r="F6" s="21">
        <f t="shared" ref="F6:F11" si="1">C6/D6*100</f>
        <v>0</v>
      </c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20" t="s">
        <v>45</v>
      </c>
      <c r="B7" s="9">
        <v>0</v>
      </c>
      <c r="C7" s="10">
        <v>0</v>
      </c>
      <c r="D7" s="10">
        <v>22</v>
      </c>
      <c r="E7" s="9">
        <f t="shared" si="0"/>
        <v>0</v>
      </c>
      <c r="F7" s="21">
        <f t="shared" si="1"/>
        <v>0</v>
      </c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20" t="s">
        <v>43</v>
      </c>
      <c r="B8" s="9">
        <v>2</v>
      </c>
      <c r="C8" s="10">
        <v>17</v>
      </c>
      <c r="D8" s="10">
        <v>25</v>
      </c>
      <c r="E8" s="9">
        <f t="shared" si="0"/>
        <v>8</v>
      </c>
      <c r="F8" s="21">
        <f t="shared" si="1"/>
        <v>68</v>
      </c>
      <c r="H8" s="7" t="s">
        <v>21</v>
      </c>
      <c r="I8" s="13">
        <f>SUM(B6:B7)</f>
        <v>0</v>
      </c>
      <c r="J8" s="13">
        <f>SUM(C6:C7)</f>
        <v>0</v>
      </c>
      <c r="K8" s="13">
        <f>SUM(D6:D7)</f>
        <v>46</v>
      </c>
      <c r="L8" s="9">
        <f>I8/K8*100</f>
        <v>0</v>
      </c>
      <c r="M8" s="9">
        <f>J8/K8*100</f>
        <v>0</v>
      </c>
      <c r="N8" s="14">
        <f>_xlfn.STDEV.P(E6:E7)</f>
        <v>0</v>
      </c>
      <c r="O8" s="14">
        <f>_xlfn.STDEV.P(F6:F7)</f>
        <v>0</v>
      </c>
      <c r="P8" s="14">
        <f>N8/SQRT(2)</f>
        <v>0</v>
      </c>
      <c r="Q8" s="14">
        <f>O8/SQRT(2)</f>
        <v>0</v>
      </c>
    </row>
    <row r="9" spans="1:17" x14ac:dyDescent="0.25">
      <c r="A9" s="20" t="s">
        <v>46</v>
      </c>
      <c r="B9" s="9">
        <v>10</v>
      </c>
      <c r="C9" s="10">
        <v>21</v>
      </c>
      <c r="D9" s="10">
        <v>26</v>
      </c>
      <c r="E9" s="9">
        <f t="shared" si="0"/>
        <v>38.461538461538467</v>
      </c>
      <c r="F9" s="21">
        <f t="shared" si="1"/>
        <v>80.769230769230774</v>
      </c>
      <c r="H9" s="8" t="s">
        <v>10</v>
      </c>
      <c r="I9" s="13">
        <f>SUM(B8:B11)</f>
        <v>17</v>
      </c>
      <c r="J9" s="13">
        <f>SUM(C8:C11)</f>
        <v>62</v>
      </c>
      <c r="K9" s="13">
        <f>SUM(D8:D11)</f>
        <v>99</v>
      </c>
      <c r="L9" s="9">
        <f>I9/K9*100</f>
        <v>17.171717171717169</v>
      </c>
      <c r="M9" s="9">
        <f>J9/K9*100</f>
        <v>62.62626262626263</v>
      </c>
      <c r="N9" s="14">
        <f>_xlfn.STDEV.P(E8:E11)</f>
        <v>12.6312157500479</v>
      </c>
      <c r="O9" s="14">
        <f>_xlfn.STDEV.P(F8:F11)</f>
        <v>15.126950453997525</v>
      </c>
      <c r="P9" s="14">
        <f>N9/SQRT(4)</f>
        <v>6.3156078750239502</v>
      </c>
      <c r="Q9" s="14">
        <f>O9/SQRT(4)</f>
        <v>7.5634752269987624</v>
      </c>
    </row>
    <row r="10" spans="1:17" x14ac:dyDescent="0.25">
      <c r="A10" s="20" t="s">
        <v>47</v>
      </c>
      <c r="B10" s="9">
        <v>3</v>
      </c>
      <c r="C10" s="10">
        <v>9</v>
      </c>
      <c r="D10" s="10">
        <v>23</v>
      </c>
      <c r="E10" s="9">
        <f t="shared" si="0"/>
        <v>13.043478260869565</v>
      </c>
      <c r="F10" s="21">
        <f t="shared" si="1"/>
        <v>39.130434782608695</v>
      </c>
      <c r="M10" s="16"/>
    </row>
    <row r="11" spans="1:17" x14ac:dyDescent="0.25">
      <c r="A11" s="22" t="s">
        <v>48</v>
      </c>
      <c r="B11" s="23">
        <v>2</v>
      </c>
      <c r="C11" s="24">
        <v>15</v>
      </c>
      <c r="D11" s="24">
        <v>25</v>
      </c>
      <c r="E11" s="23">
        <f t="shared" si="0"/>
        <v>8</v>
      </c>
      <c r="F11" s="25">
        <f t="shared" si="1"/>
        <v>60</v>
      </c>
    </row>
    <row r="12" spans="1:17" x14ac:dyDescent="0.25">
      <c r="A12" s="18" t="s">
        <v>39</v>
      </c>
    </row>
    <row r="13" spans="1:17" x14ac:dyDescent="0.25">
      <c r="A13" s="17" t="s">
        <v>53</v>
      </c>
    </row>
  </sheetData>
  <mergeCells count="10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</mergeCells>
  <pageMargins left="0.7" right="0.7" top="0.75" bottom="0.75" header="0.3" footer="0.3"/>
  <pageSetup paperSize="9" scale="48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6440-9316-4E81-AA26-C86AD31F7545}">
  <sheetPr>
    <pageSetUpPr fitToPage="1"/>
  </sheetPr>
  <dimension ref="A1:Q15"/>
  <sheetViews>
    <sheetView workbookViewId="0">
      <selection activeCell="A8" sqref="A8:F13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>
        <v>44470</v>
      </c>
    </row>
    <row r="2" spans="1:17" x14ac:dyDescent="0.25">
      <c r="A2" s="1" t="s">
        <v>4</v>
      </c>
      <c r="B2" s="4" t="s">
        <v>36</v>
      </c>
      <c r="C2" s="1" t="s">
        <v>5</v>
      </c>
      <c r="D2" s="2" t="s">
        <v>24</v>
      </c>
      <c r="E2" s="1" t="s">
        <v>6</v>
      </c>
      <c r="F2" s="5">
        <v>0.54166666666666663</v>
      </c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>
        <v>0.58333333333333337</v>
      </c>
    </row>
    <row r="4" spans="1:17" x14ac:dyDescent="0.25">
      <c r="A4" s="1" t="s">
        <v>12</v>
      </c>
      <c r="B4" s="6" t="s">
        <v>54</v>
      </c>
      <c r="C4" s="1" t="s">
        <v>13</v>
      </c>
      <c r="D4" s="1">
        <v>2</v>
      </c>
      <c r="E4" s="1" t="s">
        <v>14</v>
      </c>
      <c r="F4" s="5">
        <v>0.625</v>
      </c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9">
        <v>0</v>
      </c>
      <c r="C8" s="9">
        <v>0</v>
      </c>
      <c r="D8" s="10">
        <v>23</v>
      </c>
      <c r="E8" s="9">
        <f t="shared" ref="E8:E13" si="0">B8/D8*100</f>
        <v>0</v>
      </c>
      <c r="F8" s="9">
        <f t="shared" ref="F8:F13" si="1">C8/D8*100</f>
        <v>0</v>
      </c>
      <c r="H8" s="7" t="s">
        <v>21</v>
      </c>
      <c r="I8" s="13">
        <f>SUM(B8:B9)</f>
        <v>0</v>
      </c>
      <c r="J8" s="13">
        <f>SUM(C8:C9)</f>
        <v>0</v>
      </c>
      <c r="K8" s="13">
        <f>SUM(D8:D9)</f>
        <v>46</v>
      </c>
      <c r="L8" s="9">
        <f>I8/K8*100</f>
        <v>0</v>
      </c>
      <c r="M8" s="9">
        <f>J8/K8*100</f>
        <v>0</v>
      </c>
      <c r="N8" s="14">
        <f>_xlfn.STDEV.P(E8:E9)</f>
        <v>0</v>
      </c>
      <c r="O8" s="14">
        <f>_xlfn.STDEV.P(F8:F9)</f>
        <v>0</v>
      </c>
      <c r="P8" s="14">
        <f>N8/SQRT(2)</f>
        <v>0</v>
      </c>
      <c r="Q8" s="14">
        <f>O8/SQRT(2)</f>
        <v>0</v>
      </c>
    </row>
    <row r="9" spans="1:17" x14ac:dyDescent="0.25">
      <c r="A9" s="8" t="s">
        <v>45</v>
      </c>
      <c r="B9" s="9">
        <v>0</v>
      </c>
      <c r="C9" s="10">
        <v>0</v>
      </c>
      <c r="D9" s="10">
        <v>23</v>
      </c>
      <c r="E9" s="9">
        <f t="shared" si="0"/>
        <v>0</v>
      </c>
      <c r="F9" s="9">
        <f t="shared" si="1"/>
        <v>0</v>
      </c>
      <c r="H9" s="8" t="s">
        <v>10</v>
      </c>
      <c r="I9" s="13">
        <f>SUM(B10:B13)</f>
        <v>26</v>
      </c>
      <c r="J9" s="13">
        <f>SUM(C10:C13)</f>
        <v>40</v>
      </c>
      <c r="K9" s="13">
        <f>SUM(D10:D13)</f>
        <v>99</v>
      </c>
      <c r="L9" s="9">
        <f>I9/K9*100</f>
        <v>26.262626262626267</v>
      </c>
      <c r="M9" s="9">
        <f>J9/K9*100</f>
        <v>40.404040404040401</v>
      </c>
      <c r="N9" s="14">
        <f>_xlfn.STDEV.P(E10:E13)</f>
        <v>6.7732969092169641</v>
      </c>
      <c r="O9" s="14">
        <f>_xlfn.STDEV.P(F10:F13)</f>
        <v>13.016995692968036</v>
      </c>
      <c r="P9" s="14">
        <f>N9/SQRT(4)</f>
        <v>3.3866484546084821</v>
      </c>
      <c r="Q9" s="14">
        <f>O9/SQRT(4)</f>
        <v>6.5084978464840182</v>
      </c>
    </row>
    <row r="10" spans="1:17" x14ac:dyDescent="0.25">
      <c r="A10" s="8" t="s">
        <v>43</v>
      </c>
      <c r="B10" s="9">
        <v>8</v>
      </c>
      <c r="C10" s="10">
        <v>8</v>
      </c>
      <c r="D10" s="10">
        <v>28</v>
      </c>
      <c r="E10" s="9">
        <f t="shared" si="0"/>
        <v>28.571428571428569</v>
      </c>
      <c r="F10" s="9">
        <f t="shared" si="1"/>
        <v>28.571428571428569</v>
      </c>
    </row>
    <row r="11" spans="1:17" x14ac:dyDescent="0.25">
      <c r="A11" s="8" t="s">
        <v>46</v>
      </c>
      <c r="B11" s="9">
        <v>8</v>
      </c>
      <c r="C11" s="10">
        <v>7</v>
      </c>
      <c r="D11" s="10">
        <v>25</v>
      </c>
      <c r="E11" s="9">
        <f t="shared" si="0"/>
        <v>32</v>
      </c>
      <c r="F11" s="9">
        <f t="shared" si="1"/>
        <v>28.000000000000004</v>
      </c>
    </row>
    <row r="12" spans="1:17" x14ac:dyDescent="0.25">
      <c r="A12" s="8" t="s">
        <v>47</v>
      </c>
      <c r="B12" s="9">
        <v>3</v>
      </c>
      <c r="C12" s="10">
        <v>11</v>
      </c>
      <c r="D12" s="10">
        <v>21</v>
      </c>
      <c r="E12" s="9">
        <f t="shared" si="0"/>
        <v>14.285714285714285</v>
      </c>
      <c r="F12" s="9">
        <f t="shared" si="1"/>
        <v>52.380952380952387</v>
      </c>
    </row>
    <row r="13" spans="1:17" x14ac:dyDescent="0.25">
      <c r="A13" s="8" t="s">
        <v>48</v>
      </c>
      <c r="B13" s="9">
        <v>7</v>
      </c>
      <c r="C13" s="10">
        <v>14</v>
      </c>
      <c r="D13" s="10">
        <v>25</v>
      </c>
      <c r="E13" s="9">
        <f t="shared" si="0"/>
        <v>28.000000000000004</v>
      </c>
      <c r="F13" s="9">
        <f t="shared" si="1"/>
        <v>56.000000000000007</v>
      </c>
    </row>
    <row r="14" spans="1:17" x14ac:dyDescent="0.25">
      <c r="A14" s="15" t="s">
        <v>39</v>
      </c>
    </row>
    <row r="15" spans="1:17" x14ac:dyDescent="0.25">
      <c r="A15" s="17" t="s">
        <v>55</v>
      </c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4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A710-5240-415A-A62E-31B2E21CA6CE}">
  <sheetPr>
    <pageSetUpPr fitToPage="1"/>
  </sheetPr>
  <dimension ref="A1:Q14"/>
  <sheetViews>
    <sheetView workbookViewId="0">
      <selection activeCell="A8" sqref="A8:F13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/>
    </row>
    <row r="2" spans="1:17" x14ac:dyDescent="0.25">
      <c r="A2" s="1" t="s">
        <v>4</v>
      </c>
      <c r="B2" s="4" t="s">
        <v>36</v>
      </c>
      <c r="C2" s="1" t="s">
        <v>5</v>
      </c>
      <c r="D2" s="2" t="s">
        <v>24</v>
      </c>
      <c r="E2" s="1" t="s">
        <v>6</v>
      </c>
      <c r="F2" s="5"/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/>
    </row>
    <row r="4" spans="1:17" x14ac:dyDescent="0.25">
      <c r="A4" s="1" t="s">
        <v>12</v>
      </c>
      <c r="B4" s="6" t="s">
        <v>57</v>
      </c>
      <c r="C4" s="1" t="s">
        <v>13</v>
      </c>
      <c r="D4" s="1">
        <v>1</v>
      </c>
      <c r="E4" s="1" t="s">
        <v>14</v>
      </c>
      <c r="F4" s="5"/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9">
        <v>0</v>
      </c>
      <c r="C8" s="9">
        <v>0</v>
      </c>
      <c r="D8" s="10">
        <v>26</v>
      </c>
      <c r="E8" s="9">
        <f t="shared" ref="E8:E13" si="0">B8/D8*100</f>
        <v>0</v>
      </c>
      <c r="F8" s="9">
        <f t="shared" ref="F8:F13" si="1">C8/D8*100</f>
        <v>0</v>
      </c>
      <c r="H8" s="7" t="s">
        <v>21</v>
      </c>
      <c r="I8" s="13">
        <f>SUM(B8:B9)</f>
        <v>0</v>
      </c>
      <c r="J8" s="13">
        <f>SUM(C8:C9)</f>
        <v>0</v>
      </c>
      <c r="K8" s="13">
        <f>SUM(D8:D9)</f>
        <v>52</v>
      </c>
      <c r="L8" s="9">
        <f>I8/K8*100</f>
        <v>0</v>
      </c>
      <c r="M8" s="9">
        <f>J8/K8*100</f>
        <v>0</v>
      </c>
      <c r="N8" s="14">
        <f>_xlfn.STDEV.P(E8:E9)</f>
        <v>0</v>
      </c>
      <c r="O8" s="14">
        <f>_xlfn.STDEV.P(F8:F9)</f>
        <v>0</v>
      </c>
      <c r="P8" s="14">
        <f>N8/SQRT(2)</f>
        <v>0</v>
      </c>
      <c r="Q8" s="14">
        <f>O8/SQRT(2)</f>
        <v>0</v>
      </c>
    </row>
    <row r="9" spans="1:17" x14ac:dyDescent="0.25">
      <c r="A9" s="8" t="s">
        <v>45</v>
      </c>
      <c r="B9" s="9">
        <v>0</v>
      </c>
      <c r="C9" s="10">
        <v>0</v>
      </c>
      <c r="D9" s="10">
        <v>26</v>
      </c>
      <c r="E9" s="9">
        <f t="shared" si="0"/>
        <v>0</v>
      </c>
      <c r="F9" s="9">
        <f t="shared" si="1"/>
        <v>0</v>
      </c>
      <c r="H9" s="8" t="s">
        <v>10</v>
      </c>
      <c r="I9" s="13">
        <f>SUM(B10:B13)</f>
        <v>48</v>
      </c>
      <c r="J9" s="13">
        <f>SUM(C10:C13)</f>
        <v>57</v>
      </c>
      <c r="K9" s="13">
        <f>SUM(D10:D13)</f>
        <v>100</v>
      </c>
      <c r="L9" s="9">
        <f>I9/K9*100</f>
        <v>48</v>
      </c>
      <c r="M9" s="9">
        <f>J9/K9*100</f>
        <v>56.999999999999993</v>
      </c>
      <c r="N9" s="14">
        <f>_xlfn.STDEV.P(E10:E13)</f>
        <v>4.8295746924988556</v>
      </c>
      <c r="O9" s="14">
        <f>_xlfn.STDEV.P(F10:F13)</f>
        <v>5.2457992345244033</v>
      </c>
      <c r="P9" s="14">
        <f>N9/SQRT(4)</f>
        <v>2.4147873462494278</v>
      </c>
      <c r="Q9" s="14">
        <f>O9/SQRT(4)</f>
        <v>2.6228996172622017</v>
      </c>
    </row>
    <row r="10" spans="1:17" x14ac:dyDescent="0.25">
      <c r="A10" s="8" t="s">
        <v>43</v>
      </c>
      <c r="B10" s="9">
        <v>11</v>
      </c>
      <c r="C10" s="10">
        <v>12</v>
      </c>
      <c r="D10" s="10">
        <v>25</v>
      </c>
      <c r="E10" s="9">
        <f t="shared" si="0"/>
        <v>44</v>
      </c>
      <c r="F10" s="9">
        <f t="shared" si="1"/>
        <v>48</v>
      </c>
    </row>
    <row r="11" spans="1:17" x14ac:dyDescent="0.25">
      <c r="A11" s="8" t="s">
        <v>46</v>
      </c>
      <c r="B11" s="9">
        <v>15</v>
      </c>
      <c r="C11" s="10">
        <v>16</v>
      </c>
      <c r="D11" s="10">
        <v>27</v>
      </c>
      <c r="E11" s="9">
        <f t="shared" si="0"/>
        <v>55.555555555555557</v>
      </c>
      <c r="F11" s="9">
        <f t="shared" si="1"/>
        <v>59.259259259259252</v>
      </c>
    </row>
    <row r="12" spans="1:17" x14ac:dyDescent="0.25">
      <c r="A12" s="8" t="s">
        <v>47</v>
      </c>
      <c r="B12" s="9">
        <v>12</v>
      </c>
      <c r="C12" s="10">
        <v>15</v>
      </c>
      <c r="D12" s="10">
        <v>25</v>
      </c>
      <c r="E12" s="9">
        <f t="shared" si="0"/>
        <v>48</v>
      </c>
      <c r="F12" s="9">
        <f t="shared" si="1"/>
        <v>60</v>
      </c>
    </row>
    <row r="13" spans="1:17" x14ac:dyDescent="0.25">
      <c r="A13" s="8" t="s">
        <v>48</v>
      </c>
      <c r="B13" s="9">
        <v>10</v>
      </c>
      <c r="C13" s="10">
        <v>14</v>
      </c>
      <c r="D13" s="10">
        <v>23</v>
      </c>
      <c r="E13" s="9">
        <f t="shared" si="0"/>
        <v>43.478260869565219</v>
      </c>
      <c r="F13" s="9">
        <f t="shared" si="1"/>
        <v>60.869565217391312</v>
      </c>
    </row>
    <row r="14" spans="1:17" x14ac:dyDescent="0.25">
      <c r="A14" s="15" t="s">
        <v>39</v>
      </c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4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1A67-F176-424B-9EA9-08CCF9CFAD41}">
  <sheetPr>
    <pageSetUpPr fitToPage="1"/>
  </sheetPr>
  <dimension ref="A1:Q32"/>
  <sheetViews>
    <sheetView workbookViewId="0">
      <selection activeCell="A8" sqref="A8:F31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4.5703125" bestFit="1" customWidth="1"/>
    <col min="5" max="5" width="9.85546875" bestFit="1" customWidth="1"/>
    <col min="6" max="6" width="13.42578125" bestFit="1" customWidth="1"/>
    <col min="7" max="7" width="9.57031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4" width="8.5703125" bestFit="1" customWidth="1"/>
    <col min="15" max="15" width="9.42578125" bestFit="1" customWidth="1"/>
    <col min="16" max="16" width="8.42578125" bestFit="1" customWidth="1"/>
    <col min="17" max="17" width="9.28515625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/>
    </row>
    <row r="2" spans="1:17" x14ac:dyDescent="0.25">
      <c r="A2" s="1" t="s">
        <v>4</v>
      </c>
      <c r="B2" s="4" t="s">
        <v>36</v>
      </c>
      <c r="C2" s="1" t="s">
        <v>5</v>
      </c>
      <c r="D2" s="2" t="s">
        <v>24</v>
      </c>
      <c r="E2" s="1" t="s">
        <v>6</v>
      </c>
      <c r="F2" s="5"/>
      <c r="I2" s="10"/>
      <c r="J2" s="10"/>
    </row>
    <row r="3" spans="1:17" x14ac:dyDescent="0.25">
      <c r="A3" s="1" t="s">
        <v>7</v>
      </c>
      <c r="B3" s="4" t="s">
        <v>38</v>
      </c>
      <c r="C3" s="1" t="s">
        <v>9</v>
      </c>
      <c r="D3" s="2" t="s">
        <v>10</v>
      </c>
      <c r="E3" s="1" t="s">
        <v>11</v>
      </c>
      <c r="F3" s="5"/>
    </row>
    <row r="4" spans="1:17" x14ac:dyDescent="0.25">
      <c r="A4" s="1" t="s">
        <v>12</v>
      </c>
      <c r="B4" s="6" t="s">
        <v>52</v>
      </c>
      <c r="C4" s="1" t="s">
        <v>13</v>
      </c>
      <c r="D4" s="1">
        <v>4</v>
      </c>
      <c r="E4" s="1" t="s">
        <v>14</v>
      </c>
      <c r="F4" s="5"/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21</v>
      </c>
      <c r="B8" s="9">
        <v>0</v>
      </c>
      <c r="C8" s="9">
        <v>0</v>
      </c>
      <c r="D8" s="10">
        <v>25</v>
      </c>
      <c r="E8" s="9">
        <f>B8/D8*100</f>
        <v>0</v>
      </c>
      <c r="F8" s="9">
        <f>C8/D8*100</f>
        <v>0</v>
      </c>
      <c r="H8" s="7" t="s">
        <v>21</v>
      </c>
      <c r="I8" s="13">
        <f>SUM(B8)</f>
        <v>0</v>
      </c>
      <c r="J8" s="13">
        <f>SUM(C8)</f>
        <v>0</v>
      </c>
      <c r="K8" s="13">
        <f>SUM(D8)</f>
        <v>25</v>
      </c>
      <c r="L8" s="9">
        <f t="shared" ref="L8:L13" si="0">I8/K8*100</f>
        <v>0</v>
      </c>
      <c r="M8" s="9">
        <f t="shared" ref="M8:M13" si="1">J8/K8*100</f>
        <v>0</v>
      </c>
      <c r="N8" s="14">
        <f>_xlfn.STDEV.P(E8:E9)</f>
        <v>0</v>
      </c>
      <c r="O8" s="14">
        <f>_xlfn.STDEV.P(F8:F9)</f>
        <v>0</v>
      </c>
      <c r="P8" s="14">
        <f t="shared" ref="P8:Q10" si="2">N8/SQRT(1)</f>
        <v>0</v>
      </c>
      <c r="Q8" s="14">
        <f t="shared" si="2"/>
        <v>0</v>
      </c>
    </row>
    <row r="9" spans="1:17" x14ac:dyDescent="0.25">
      <c r="A9" s="7" t="s">
        <v>21</v>
      </c>
      <c r="B9" s="30">
        <v>0</v>
      </c>
      <c r="C9" s="30">
        <v>0</v>
      </c>
      <c r="D9" s="10">
        <v>26</v>
      </c>
      <c r="E9" s="30">
        <f>B9/D9*100</f>
        <v>0</v>
      </c>
      <c r="F9" s="30">
        <f>C9/D9*100</f>
        <v>0</v>
      </c>
      <c r="H9" s="8" t="s">
        <v>25</v>
      </c>
      <c r="I9" s="13">
        <f t="shared" ref="I9:K10" si="3">SUM(B10)</f>
        <v>8</v>
      </c>
      <c r="J9" s="13">
        <f t="shared" si="3"/>
        <v>5</v>
      </c>
      <c r="K9" s="13">
        <f t="shared" si="3"/>
        <v>25</v>
      </c>
      <c r="L9" s="9">
        <f t="shared" si="0"/>
        <v>32</v>
      </c>
      <c r="M9" s="9">
        <f t="shared" si="1"/>
        <v>20</v>
      </c>
      <c r="N9" s="14">
        <f>_xlfn.STDEV.P(E10)</f>
        <v>0</v>
      </c>
      <c r="O9" s="14">
        <f>_xlfn.STDEV.P(F10)</f>
        <v>0</v>
      </c>
      <c r="P9" s="14">
        <f t="shared" si="2"/>
        <v>0</v>
      </c>
      <c r="Q9" s="14">
        <f t="shared" si="2"/>
        <v>0</v>
      </c>
    </row>
    <row r="10" spans="1:17" x14ac:dyDescent="0.25">
      <c r="A10" s="8" t="s">
        <v>25</v>
      </c>
      <c r="B10" s="30">
        <v>8</v>
      </c>
      <c r="C10" s="10">
        <v>5</v>
      </c>
      <c r="D10" s="10">
        <v>25</v>
      </c>
      <c r="E10" s="30">
        <f t="shared" ref="E10:E25" si="4">B10/D10*100</f>
        <v>32</v>
      </c>
      <c r="F10" s="30">
        <f t="shared" ref="F10:F25" si="5">C10/D10*100</f>
        <v>20</v>
      </c>
      <c r="H10" s="8" t="s">
        <v>26</v>
      </c>
      <c r="I10" s="13">
        <f t="shared" si="3"/>
        <v>6</v>
      </c>
      <c r="J10" s="13">
        <f t="shared" si="3"/>
        <v>3</v>
      </c>
      <c r="K10" s="13">
        <f t="shared" si="3"/>
        <v>25</v>
      </c>
      <c r="L10" s="9">
        <f t="shared" si="0"/>
        <v>24</v>
      </c>
      <c r="M10" s="9">
        <f t="shared" si="1"/>
        <v>12</v>
      </c>
      <c r="N10" s="14">
        <f>_xlfn.STDEV.P(E11)</f>
        <v>0</v>
      </c>
      <c r="O10" s="14">
        <f>_xlfn.STDEV.P(F11)</f>
        <v>0</v>
      </c>
      <c r="P10" s="14">
        <f t="shared" si="2"/>
        <v>0</v>
      </c>
      <c r="Q10" s="14">
        <f t="shared" si="2"/>
        <v>0</v>
      </c>
    </row>
    <row r="11" spans="1:17" x14ac:dyDescent="0.25">
      <c r="A11" s="8" t="s">
        <v>26</v>
      </c>
      <c r="B11" s="30">
        <v>6</v>
      </c>
      <c r="C11" s="10">
        <v>3</v>
      </c>
      <c r="D11" s="10">
        <v>25</v>
      </c>
      <c r="E11" s="30">
        <f t="shared" si="4"/>
        <v>24</v>
      </c>
      <c r="F11" s="30">
        <f t="shared" si="5"/>
        <v>12</v>
      </c>
      <c r="H11" s="8" t="s">
        <v>28</v>
      </c>
      <c r="I11" s="13">
        <f>SUM(B12:B14)</f>
        <v>14</v>
      </c>
      <c r="J11" s="13">
        <f>SUM(C12:C14)</f>
        <v>4</v>
      </c>
      <c r="K11" s="13">
        <f>SUM(D12:D14)</f>
        <v>61</v>
      </c>
      <c r="L11" s="9">
        <f t="shared" si="0"/>
        <v>22.950819672131146</v>
      </c>
      <c r="M11" s="9">
        <f t="shared" si="1"/>
        <v>6.557377049180328</v>
      </c>
      <c r="N11" s="14">
        <f>_xlfn.STDEV.P(E12:E14)</f>
        <v>2.8059792904228038</v>
      </c>
      <c r="O11" s="14">
        <f>_xlfn.STDEV.P(F12:F14)</f>
        <v>2.4150990563020538</v>
      </c>
      <c r="P11" s="14">
        <f>N11/SQRT(2)</f>
        <v>1.9841269841269813</v>
      </c>
      <c r="Q11" s="14">
        <f>O11/SQRT(2)</f>
        <v>1.7077329199484137</v>
      </c>
    </row>
    <row r="12" spans="1:17" x14ac:dyDescent="0.25">
      <c r="A12" s="8" t="s">
        <v>28</v>
      </c>
      <c r="B12" s="30">
        <v>4</v>
      </c>
      <c r="C12" s="10">
        <v>1</v>
      </c>
      <c r="D12" s="10">
        <v>21</v>
      </c>
      <c r="E12" s="30">
        <f t="shared" si="4"/>
        <v>19.047619047619047</v>
      </c>
      <c r="F12" s="30">
        <f t="shared" si="5"/>
        <v>4.7619047619047619</v>
      </c>
      <c r="H12" s="11" t="s">
        <v>29</v>
      </c>
      <c r="I12" s="13">
        <f>SUM(B15:B20)</f>
        <v>13</v>
      </c>
      <c r="J12" s="13">
        <f>SUM(C15:C20)</f>
        <v>8</v>
      </c>
      <c r="K12" s="13">
        <f>SUM(D15:D20)</f>
        <v>94</v>
      </c>
      <c r="L12" s="9">
        <f t="shared" si="0"/>
        <v>13.829787234042554</v>
      </c>
      <c r="M12" s="9">
        <f t="shared" si="1"/>
        <v>8.5106382978723403</v>
      </c>
      <c r="N12" s="14">
        <f>_xlfn.STDEV.P(E15:E20)</f>
        <v>7.1340571469063621</v>
      </c>
      <c r="O12" s="14">
        <f>_xlfn.STDEV.P(F15:F20)</f>
        <v>5.5292367867561296</v>
      </c>
      <c r="P12" s="14">
        <f>N12/SQRT(4)</f>
        <v>3.567028573453181</v>
      </c>
      <c r="Q12" s="14">
        <f>O12/SQRT(4)</f>
        <v>2.7646183933780648</v>
      </c>
    </row>
    <row r="13" spans="1:17" x14ac:dyDescent="0.25">
      <c r="A13" s="8" t="s">
        <v>28</v>
      </c>
      <c r="B13" s="30">
        <v>5</v>
      </c>
      <c r="C13" s="10">
        <v>2</v>
      </c>
      <c r="D13" s="10">
        <v>20</v>
      </c>
      <c r="E13" s="30">
        <f t="shared" si="4"/>
        <v>25</v>
      </c>
      <c r="F13" s="30">
        <f t="shared" si="5"/>
        <v>10</v>
      </c>
      <c r="H13" s="12" t="s">
        <v>30</v>
      </c>
      <c r="I13" s="13">
        <f>SUM(B21:B31)</f>
        <v>7</v>
      </c>
      <c r="J13" s="13">
        <f>SUM(C21:C31)</f>
        <v>6</v>
      </c>
      <c r="K13" s="13">
        <f>SUM(D21:D31)</f>
        <v>116</v>
      </c>
      <c r="L13" s="9">
        <f t="shared" si="0"/>
        <v>6.0344827586206895</v>
      </c>
      <c r="M13" s="9">
        <f t="shared" si="1"/>
        <v>5.1724137931034484</v>
      </c>
      <c r="N13" s="14">
        <f>_xlfn.STDEV.P(E21:E31)</f>
        <v>5.8962178452023037</v>
      </c>
      <c r="O13" s="14">
        <f>_xlfn.STDEV.P(F21:F31)</f>
        <v>6.1424476615081156</v>
      </c>
      <c r="P13" s="14">
        <f>N13/SQRT(9)</f>
        <v>1.965405948400768</v>
      </c>
      <c r="Q13" s="14">
        <f>O13/SQRT(9)</f>
        <v>2.0474825538360384</v>
      </c>
    </row>
    <row r="14" spans="1:17" x14ac:dyDescent="0.25">
      <c r="A14" s="8" t="s">
        <v>28</v>
      </c>
      <c r="B14" s="30">
        <v>5</v>
      </c>
      <c r="C14" s="10">
        <v>1</v>
      </c>
      <c r="D14" s="10">
        <v>20</v>
      </c>
      <c r="E14" s="30">
        <f t="shared" si="4"/>
        <v>25</v>
      </c>
      <c r="F14" s="30">
        <f t="shared" si="5"/>
        <v>5</v>
      </c>
    </row>
    <row r="15" spans="1:17" x14ac:dyDescent="0.25">
      <c r="A15" s="11" t="s">
        <v>29</v>
      </c>
      <c r="B15" s="30">
        <v>4</v>
      </c>
      <c r="C15" s="10">
        <v>1</v>
      </c>
      <c r="D15" s="10">
        <v>15</v>
      </c>
      <c r="E15" s="30">
        <f t="shared" si="4"/>
        <v>26.666666666666668</v>
      </c>
      <c r="F15" s="30">
        <f t="shared" si="5"/>
        <v>6.666666666666667</v>
      </c>
    </row>
    <row r="16" spans="1:17" x14ac:dyDescent="0.25">
      <c r="A16" s="12" t="s">
        <v>29</v>
      </c>
      <c r="B16" s="30">
        <v>2</v>
      </c>
      <c r="C16" s="10">
        <v>1</v>
      </c>
      <c r="D16" s="10">
        <v>15</v>
      </c>
      <c r="E16" s="30">
        <f t="shared" si="4"/>
        <v>13.333333333333334</v>
      </c>
      <c r="F16" s="30">
        <f t="shared" si="5"/>
        <v>6.666666666666667</v>
      </c>
    </row>
    <row r="17" spans="1:6" x14ac:dyDescent="0.25">
      <c r="A17" s="11" t="s">
        <v>29</v>
      </c>
      <c r="B17" s="30">
        <v>3</v>
      </c>
      <c r="C17" s="10">
        <v>1</v>
      </c>
      <c r="D17" s="30">
        <v>16</v>
      </c>
      <c r="E17" s="30">
        <f t="shared" si="4"/>
        <v>18.75</v>
      </c>
      <c r="F17" s="30">
        <f t="shared" si="5"/>
        <v>6.25</v>
      </c>
    </row>
    <row r="18" spans="1:6" x14ac:dyDescent="0.25">
      <c r="A18" s="11" t="s">
        <v>29</v>
      </c>
      <c r="B18" s="30">
        <v>1</v>
      </c>
      <c r="C18" s="10">
        <v>3</v>
      </c>
      <c r="D18" s="30">
        <v>17</v>
      </c>
      <c r="E18" s="30">
        <f t="shared" si="4"/>
        <v>5.8823529411764701</v>
      </c>
      <c r="F18" s="30">
        <f t="shared" si="5"/>
        <v>17.647058823529413</v>
      </c>
    </row>
    <row r="19" spans="1:6" x14ac:dyDescent="0.25">
      <c r="A19" s="11" t="s">
        <v>29</v>
      </c>
      <c r="B19" s="30">
        <v>2</v>
      </c>
      <c r="C19" s="10">
        <v>2</v>
      </c>
      <c r="D19" s="30">
        <v>16</v>
      </c>
      <c r="E19" s="30">
        <f t="shared" si="4"/>
        <v>12.5</v>
      </c>
      <c r="F19" s="30">
        <f t="shared" si="5"/>
        <v>12.5</v>
      </c>
    </row>
    <row r="20" spans="1:6" x14ac:dyDescent="0.25">
      <c r="A20" s="12" t="s">
        <v>29</v>
      </c>
      <c r="B20" s="30">
        <v>1</v>
      </c>
      <c r="C20" s="30">
        <v>0</v>
      </c>
      <c r="D20" s="10">
        <v>15</v>
      </c>
      <c r="E20" s="30">
        <f t="shared" si="4"/>
        <v>6.666666666666667</v>
      </c>
      <c r="F20" s="30">
        <f t="shared" si="5"/>
        <v>0</v>
      </c>
    </row>
    <row r="21" spans="1:6" x14ac:dyDescent="0.25">
      <c r="A21" s="12" t="s">
        <v>30</v>
      </c>
      <c r="B21" s="30">
        <v>1</v>
      </c>
      <c r="C21" s="10">
        <v>1</v>
      </c>
      <c r="D21" s="10">
        <v>11</v>
      </c>
      <c r="E21" s="30">
        <f t="shared" si="4"/>
        <v>9.0909090909090917</v>
      </c>
      <c r="F21" s="30">
        <f t="shared" si="5"/>
        <v>9.0909090909090917</v>
      </c>
    </row>
    <row r="22" spans="1:6" x14ac:dyDescent="0.25">
      <c r="A22" s="12" t="s">
        <v>30</v>
      </c>
      <c r="B22" s="30">
        <v>0</v>
      </c>
      <c r="C22" s="10">
        <v>1</v>
      </c>
      <c r="D22" s="10">
        <v>10</v>
      </c>
      <c r="E22" s="30">
        <f t="shared" si="4"/>
        <v>0</v>
      </c>
      <c r="F22" s="30">
        <f t="shared" si="5"/>
        <v>10</v>
      </c>
    </row>
    <row r="23" spans="1:6" x14ac:dyDescent="0.25">
      <c r="A23" s="12" t="s">
        <v>30</v>
      </c>
      <c r="B23" s="30">
        <v>1</v>
      </c>
      <c r="C23" s="10">
        <v>1</v>
      </c>
      <c r="D23" s="10">
        <v>10</v>
      </c>
      <c r="E23" s="30">
        <f t="shared" si="4"/>
        <v>10</v>
      </c>
      <c r="F23" s="30">
        <f t="shared" si="5"/>
        <v>10</v>
      </c>
    </row>
    <row r="24" spans="1:6" x14ac:dyDescent="0.25">
      <c r="A24" s="12" t="s">
        <v>30</v>
      </c>
      <c r="B24" s="30">
        <v>0</v>
      </c>
      <c r="C24" s="10">
        <v>0</v>
      </c>
      <c r="D24" s="10">
        <v>10</v>
      </c>
      <c r="E24" s="30">
        <f t="shared" si="4"/>
        <v>0</v>
      </c>
      <c r="F24" s="30">
        <f t="shared" si="5"/>
        <v>0</v>
      </c>
    </row>
    <row r="25" spans="1:6" x14ac:dyDescent="0.25">
      <c r="A25" s="12" t="s">
        <v>30</v>
      </c>
      <c r="B25" s="30">
        <v>0</v>
      </c>
      <c r="C25" s="10">
        <v>0</v>
      </c>
      <c r="D25" s="10">
        <v>10</v>
      </c>
      <c r="E25" s="30">
        <f t="shared" si="4"/>
        <v>0</v>
      </c>
      <c r="F25" s="30">
        <f t="shared" si="5"/>
        <v>0</v>
      </c>
    </row>
    <row r="26" spans="1:6" x14ac:dyDescent="0.25">
      <c r="A26" s="12" t="s">
        <v>30</v>
      </c>
      <c r="B26" s="30">
        <v>1</v>
      </c>
      <c r="C26" s="10">
        <v>0</v>
      </c>
      <c r="D26" s="10">
        <v>11</v>
      </c>
      <c r="E26" s="30">
        <f t="shared" ref="E26:E31" si="6">B26/D26*100</f>
        <v>9.0909090909090917</v>
      </c>
      <c r="F26" s="30">
        <f t="shared" ref="F26:F31" si="7">C26/D26*100</f>
        <v>0</v>
      </c>
    </row>
    <row r="27" spans="1:6" x14ac:dyDescent="0.25">
      <c r="A27" s="12" t="s">
        <v>30</v>
      </c>
      <c r="B27" s="30">
        <v>2</v>
      </c>
      <c r="C27" s="10">
        <v>2</v>
      </c>
      <c r="D27" s="10">
        <v>11</v>
      </c>
      <c r="E27" s="30">
        <f t="shared" si="6"/>
        <v>18.181818181818183</v>
      </c>
      <c r="F27" s="30">
        <f t="shared" si="7"/>
        <v>18.181818181818183</v>
      </c>
    </row>
    <row r="28" spans="1:6" x14ac:dyDescent="0.25">
      <c r="A28" s="12" t="s">
        <v>30</v>
      </c>
      <c r="B28" s="30">
        <v>0</v>
      </c>
      <c r="C28" s="10">
        <v>0</v>
      </c>
      <c r="D28" s="10">
        <v>11</v>
      </c>
      <c r="E28" s="30">
        <f t="shared" si="6"/>
        <v>0</v>
      </c>
      <c r="F28" s="30">
        <f t="shared" si="7"/>
        <v>0</v>
      </c>
    </row>
    <row r="29" spans="1:6" x14ac:dyDescent="0.25">
      <c r="A29" s="12" t="s">
        <v>30</v>
      </c>
      <c r="B29" s="30">
        <v>0</v>
      </c>
      <c r="C29" s="10">
        <v>1</v>
      </c>
      <c r="D29" s="10">
        <v>10</v>
      </c>
      <c r="E29" s="30">
        <f t="shared" si="6"/>
        <v>0</v>
      </c>
      <c r="F29" s="30">
        <f t="shared" si="7"/>
        <v>10</v>
      </c>
    </row>
    <row r="30" spans="1:6" x14ac:dyDescent="0.25">
      <c r="A30" s="12" t="s">
        <v>30</v>
      </c>
      <c r="B30" s="30">
        <v>1</v>
      </c>
      <c r="C30" s="10">
        <v>0</v>
      </c>
      <c r="D30" s="10">
        <v>11</v>
      </c>
      <c r="E30" s="30">
        <f t="shared" si="6"/>
        <v>9.0909090909090917</v>
      </c>
      <c r="F30" s="30">
        <f t="shared" si="7"/>
        <v>0</v>
      </c>
    </row>
    <row r="31" spans="1:6" x14ac:dyDescent="0.25">
      <c r="A31" s="12" t="s">
        <v>30</v>
      </c>
      <c r="B31" s="30">
        <v>1</v>
      </c>
      <c r="C31" s="10">
        <v>0</v>
      </c>
      <c r="D31" s="10">
        <v>11</v>
      </c>
      <c r="E31" s="30">
        <f t="shared" si="6"/>
        <v>9.0909090909090917</v>
      </c>
      <c r="F31" s="30">
        <f t="shared" si="7"/>
        <v>0</v>
      </c>
    </row>
    <row r="32" spans="1:6" x14ac:dyDescent="0.25">
      <c r="A32" s="15" t="s">
        <v>39</v>
      </c>
    </row>
  </sheetData>
  <mergeCells count="16">
    <mergeCell ref="F5:F7"/>
    <mergeCell ref="A5:A7"/>
    <mergeCell ref="B5:B7"/>
    <mergeCell ref="C5:C7"/>
    <mergeCell ref="D5:D7"/>
    <mergeCell ref="E5:E7"/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</mergeCells>
  <phoneticPr fontId="3" type="noConversion"/>
  <pageMargins left="0.7" right="0.7" top="0.75" bottom="0.75" header="0.3" footer="0.3"/>
  <pageSetup paperSize="9" scale="4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B82C5-5330-4DDC-A0FB-B199BCAEB3FA}">
  <sheetPr>
    <pageSetUpPr fitToPage="1"/>
  </sheetPr>
  <dimension ref="A1:Q22"/>
  <sheetViews>
    <sheetView workbookViewId="0">
      <selection activeCell="C31" sqref="C31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4.5703125" bestFit="1" customWidth="1"/>
    <col min="5" max="5" width="9.85546875" bestFit="1" customWidth="1"/>
    <col min="6" max="6" width="13.42578125" bestFit="1" customWidth="1"/>
    <col min="7" max="7" width="9.57031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4" width="8.5703125" bestFit="1" customWidth="1"/>
    <col min="15" max="15" width="9.42578125" bestFit="1" customWidth="1"/>
    <col min="16" max="16" width="8.42578125" bestFit="1" customWidth="1"/>
    <col min="17" max="17" width="9.28515625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>
        <v>44496</v>
      </c>
    </row>
    <row r="2" spans="1:17" x14ac:dyDescent="0.25">
      <c r="A2" s="1" t="s">
        <v>4</v>
      </c>
      <c r="B2" s="4" t="s">
        <v>36</v>
      </c>
      <c r="C2" s="1" t="s">
        <v>5</v>
      </c>
      <c r="D2" s="2" t="s">
        <v>24</v>
      </c>
      <c r="E2" s="1" t="s">
        <v>6</v>
      </c>
      <c r="F2" s="5">
        <v>0.64236111111111105</v>
      </c>
      <c r="I2" s="10"/>
      <c r="J2" s="10"/>
    </row>
    <row r="3" spans="1:17" x14ac:dyDescent="0.25">
      <c r="A3" s="1" t="s">
        <v>7</v>
      </c>
      <c r="B3" s="4" t="s">
        <v>38</v>
      </c>
      <c r="C3" s="1" t="s">
        <v>9</v>
      </c>
      <c r="D3" s="2" t="s">
        <v>10</v>
      </c>
      <c r="E3" s="1" t="s">
        <v>11</v>
      </c>
      <c r="F3" s="5">
        <v>0.68402777777777779</v>
      </c>
    </row>
    <row r="4" spans="1:17" x14ac:dyDescent="0.25">
      <c r="A4" s="1" t="s">
        <v>12</v>
      </c>
      <c r="B4" s="6" t="s">
        <v>52</v>
      </c>
      <c r="C4" s="1" t="s">
        <v>13</v>
      </c>
      <c r="D4" s="1">
        <v>5</v>
      </c>
      <c r="E4" s="1" t="s">
        <v>14</v>
      </c>
      <c r="F4" s="5">
        <v>0.5</v>
      </c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21</v>
      </c>
      <c r="B8" s="9">
        <v>0</v>
      </c>
      <c r="C8" s="9">
        <v>1</v>
      </c>
      <c r="D8" s="10">
        <v>25</v>
      </c>
      <c r="E8" s="9">
        <f>B8/D8*100</f>
        <v>0</v>
      </c>
      <c r="F8" s="9">
        <f>C8/D8*100</f>
        <v>4</v>
      </c>
      <c r="H8" s="7" t="s">
        <v>21</v>
      </c>
      <c r="I8" s="13">
        <f>SUM(B8:B9)</f>
        <v>0</v>
      </c>
      <c r="J8" s="13">
        <f>SUM(C8:C9)</f>
        <v>1</v>
      </c>
      <c r="K8" s="13">
        <f>SUM(D8:D9)</f>
        <v>50</v>
      </c>
      <c r="L8" s="9">
        <f t="shared" ref="L8:L14" si="0">I8/K8*100</f>
        <v>0</v>
      </c>
      <c r="M8" s="9">
        <f t="shared" ref="M8:M14" si="1">J8/K8*100</f>
        <v>2</v>
      </c>
      <c r="N8" s="14">
        <f>_xlfn.STDEV.P(E8:E9)</f>
        <v>0</v>
      </c>
      <c r="O8" s="14">
        <f>_xlfn.STDEV.P(F8:F9)</f>
        <v>2</v>
      </c>
      <c r="P8" s="14">
        <f>N8/SQRT(2)</f>
        <v>0</v>
      </c>
      <c r="Q8" s="14">
        <f>O8/SQRT(2)</f>
        <v>1.4142135623730949</v>
      </c>
    </row>
    <row r="9" spans="1:17" x14ac:dyDescent="0.25">
      <c r="A9" s="8" t="s">
        <v>21</v>
      </c>
      <c r="B9" s="9">
        <v>0</v>
      </c>
      <c r="C9" s="10">
        <v>0</v>
      </c>
      <c r="D9" s="10">
        <v>25</v>
      </c>
      <c r="E9" s="9">
        <f t="shared" ref="E9:E21" si="2">B9/D9*100</f>
        <v>0</v>
      </c>
      <c r="F9" s="9">
        <f t="shared" ref="F9:F21" si="3">C9/D9*100</f>
        <v>0</v>
      </c>
      <c r="H9" s="8" t="s">
        <v>25</v>
      </c>
      <c r="I9" s="13">
        <f>SUM(B10:B11)</f>
        <v>51</v>
      </c>
      <c r="J9" s="13">
        <f>SUM(C10:C11)</f>
        <v>51</v>
      </c>
      <c r="K9" s="13">
        <f>SUM(D10:D11)</f>
        <v>51</v>
      </c>
      <c r="L9" s="9">
        <f t="shared" si="0"/>
        <v>100</v>
      </c>
      <c r="M9" s="9">
        <f t="shared" si="1"/>
        <v>100</v>
      </c>
      <c r="N9" s="14">
        <f>_xlfn.STDEV.P(E10:E11)</f>
        <v>0</v>
      </c>
      <c r="O9" s="14">
        <f>_xlfn.STDEV.P(F10:F11)</f>
        <v>0</v>
      </c>
      <c r="P9" s="14">
        <f t="shared" ref="P9:Q14" si="4">N9/SQRT(2)</f>
        <v>0</v>
      </c>
      <c r="Q9" s="14">
        <f t="shared" si="4"/>
        <v>0</v>
      </c>
    </row>
    <row r="10" spans="1:17" x14ac:dyDescent="0.25">
      <c r="A10" s="8" t="s">
        <v>25</v>
      </c>
      <c r="B10" s="10">
        <v>26</v>
      </c>
      <c r="C10" s="10">
        <v>26</v>
      </c>
      <c r="D10" s="10">
        <v>26</v>
      </c>
      <c r="E10" s="9">
        <f t="shared" si="2"/>
        <v>100</v>
      </c>
      <c r="F10" s="9">
        <f t="shared" si="3"/>
        <v>100</v>
      </c>
      <c r="H10" s="8" t="s">
        <v>26</v>
      </c>
      <c r="I10" s="13">
        <f>SUM(B12:B13)</f>
        <v>51</v>
      </c>
      <c r="J10" s="13">
        <f>SUM(C12:C13)</f>
        <v>51</v>
      </c>
      <c r="K10" s="13">
        <f>SUM(D12:D13)</f>
        <v>51</v>
      </c>
      <c r="L10" s="9">
        <f t="shared" si="0"/>
        <v>100</v>
      </c>
      <c r="M10" s="9">
        <f t="shared" si="1"/>
        <v>100</v>
      </c>
      <c r="N10" s="14">
        <f>_xlfn.STDEV.P(E12:E13)</f>
        <v>0</v>
      </c>
      <c r="O10" s="14">
        <f>_xlfn.STDEV.P(F12:F13)</f>
        <v>0</v>
      </c>
      <c r="P10" s="14">
        <f t="shared" si="4"/>
        <v>0</v>
      </c>
      <c r="Q10" s="14">
        <f t="shared" si="4"/>
        <v>0</v>
      </c>
    </row>
    <row r="11" spans="1:17" x14ac:dyDescent="0.25">
      <c r="A11" s="8" t="s">
        <v>25</v>
      </c>
      <c r="B11" s="10">
        <v>25</v>
      </c>
      <c r="C11" s="10">
        <v>25</v>
      </c>
      <c r="D11" s="10">
        <v>25</v>
      </c>
      <c r="E11" s="9">
        <f t="shared" si="2"/>
        <v>100</v>
      </c>
      <c r="F11" s="9">
        <f t="shared" si="3"/>
        <v>100</v>
      </c>
      <c r="H11" s="8" t="s">
        <v>27</v>
      </c>
      <c r="I11" s="13">
        <f>SUM(B14:B15)</f>
        <v>61</v>
      </c>
      <c r="J11" s="13">
        <f>SUM(C14:C15)</f>
        <v>61</v>
      </c>
      <c r="K11" s="13">
        <f>SUM(D14:D15)</f>
        <v>61</v>
      </c>
      <c r="L11" s="9">
        <f t="shared" si="0"/>
        <v>100</v>
      </c>
      <c r="M11" s="9">
        <f t="shared" si="1"/>
        <v>100</v>
      </c>
      <c r="N11" s="14">
        <f>_xlfn.STDEV.P(E14:E15)</f>
        <v>0</v>
      </c>
      <c r="O11" s="14">
        <f>_xlfn.STDEV.P(F14:F15)</f>
        <v>0</v>
      </c>
      <c r="P11" s="14">
        <f t="shared" si="4"/>
        <v>0</v>
      </c>
      <c r="Q11" s="14">
        <f t="shared" si="4"/>
        <v>0</v>
      </c>
    </row>
    <row r="12" spans="1:17" x14ac:dyDescent="0.25">
      <c r="A12" s="8" t="s">
        <v>26</v>
      </c>
      <c r="B12" s="10">
        <v>25</v>
      </c>
      <c r="C12" s="10">
        <v>25</v>
      </c>
      <c r="D12" s="10">
        <v>25</v>
      </c>
      <c r="E12" s="9">
        <f t="shared" si="2"/>
        <v>100</v>
      </c>
      <c r="F12" s="9">
        <f t="shared" si="3"/>
        <v>100</v>
      </c>
      <c r="H12" s="8" t="s">
        <v>28</v>
      </c>
      <c r="I12" s="13">
        <f>SUM(B16:B17)</f>
        <v>39</v>
      </c>
      <c r="J12" s="13">
        <f>SUM(C16:C17)</f>
        <v>39</v>
      </c>
      <c r="K12" s="13">
        <f>SUM(D16:D17)</f>
        <v>39</v>
      </c>
      <c r="L12" s="9">
        <f t="shared" si="0"/>
        <v>100</v>
      </c>
      <c r="M12" s="9">
        <f t="shared" si="1"/>
        <v>100</v>
      </c>
      <c r="N12" s="14">
        <f>_xlfn.STDEV.P(E16:E17)</f>
        <v>0</v>
      </c>
      <c r="O12" s="14">
        <f>_xlfn.STDEV.P(F16:F17)</f>
        <v>0</v>
      </c>
      <c r="P12" s="14">
        <f t="shared" si="4"/>
        <v>0</v>
      </c>
      <c r="Q12" s="14">
        <f t="shared" si="4"/>
        <v>0</v>
      </c>
    </row>
    <row r="13" spans="1:17" x14ac:dyDescent="0.25">
      <c r="A13" s="8" t="s">
        <v>26</v>
      </c>
      <c r="B13" s="10">
        <v>26</v>
      </c>
      <c r="C13" s="10">
        <v>26</v>
      </c>
      <c r="D13" s="10">
        <v>26</v>
      </c>
      <c r="E13" s="9">
        <f t="shared" si="2"/>
        <v>100</v>
      </c>
      <c r="F13" s="9">
        <f t="shared" si="3"/>
        <v>100</v>
      </c>
      <c r="H13" s="11" t="s">
        <v>29</v>
      </c>
      <c r="I13" s="13">
        <f>SUM(B18:B19)</f>
        <v>29</v>
      </c>
      <c r="J13" s="13">
        <f>SUM(C18:C19)</f>
        <v>29</v>
      </c>
      <c r="K13" s="13">
        <f>SUM(D18:D19)</f>
        <v>29</v>
      </c>
      <c r="L13" s="9">
        <f t="shared" si="0"/>
        <v>100</v>
      </c>
      <c r="M13" s="9">
        <f t="shared" si="1"/>
        <v>100</v>
      </c>
      <c r="N13" s="14">
        <f>_xlfn.STDEV.P(E18:E19)</f>
        <v>0</v>
      </c>
      <c r="O13" s="14">
        <f>_xlfn.STDEV.P(F18:F19)</f>
        <v>0</v>
      </c>
      <c r="P13" s="14">
        <f t="shared" si="4"/>
        <v>0</v>
      </c>
      <c r="Q13" s="14">
        <f t="shared" si="4"/>
        <v>0</v>
      </c>
    </row>
    <row r="14" spans="1:17" x14ac:dyDescent="0.25">
      <c r="A14" s="8" t="s">
        <v>27</v>
      </c>
      <c r="B14" s="10">
        <v>31</v>
      </c>
      <c r="C14" s="10">
        <v>31</v>
      </c>
      <c r="D14" s="10">
        <v>31</v>
      </c>
      <c r="E14" s="9">
        <f t="shared" si="2"/>
        <v>100</v>
      </c>
      <c r="F14" s="9">
        <f t="shared" si="3"/>
        <v>100</v>
      </c>
      <c r="H14" s="12" t="s">
        <v>30</v>
      </c>
      <c r="I14" s="13">
        <f>SUM(B20:B21)</f>
        <v>21</v>
      </c>
      <c r="J14" s="13">
        <f>SUM(C20:C21)</f>
        <v>21</v>
      </c>
      <c r="K14" s="13">
        <f>SUM(D20:D21)</f>
        <v>21</v>
      </c>
      <c r="L14" s="9">
        <f t="shared" si="0"/>
        <v>100</v>
      </c>
      <c r="M14" s="9">
        <f t="shared" si="1"/>
        <v>100</v>
      </c>
      <c r="N14" s="14">
        <f>_xlfn.STDEV.P(E20:E21)</f>
        <v>0</v>
      </c>
      <c r="O14" s="14">
        <f>_xlfn.STDEV.P(F20:F21)</f>
        <v>0</v>
      </c>
      <c r="P14" s="14">
        <f t="shared" si="4"/>
        <v>0</v>
      </c>
      <c r="Q14" s="14">
        <f t="shared" si="4"/>
        <v>0</v>
      </c>
    </row>
    <row r="15" spans="1:17" x14ac:dyDescent="0.25">
      <c r="A15" s="8" t="s">
        <v>27</v>
      </c>
      <c r="B15" s="9">
        <v>30</v>
      </c>
      <c r="C15" s="9">
        <v>30</v>
      </c>
      <c r="D15" s="9">
        <v>30</v>
      </c>
      <c r="E15" s="9">
        <f t="shared" si="2"/>
        <v>100</v>
      </c>
      <c r="F15" s="9">
        <f t="shared" si="3"/>
        <v>100</v>
      </c>
    </row>
    <row r="16" spans="1:17" x14ac:dyDescent="0.25">
      <c r="A16" s="8" t="s">
        <v>28</v>
      </c>
      <c r="B16" s="10">
        <v>19</v>
      </c>
      <c r="C16" s="10">
        <v>19</v>
      </c>
      <c r="D16" s="10">
        <v>19</v>
      </c>
      <c r="E16" s="9">
        <f t="shared" si="2"/>
        <v>100</v>
      </c>
      <c r="F16" s="9">
        <f t="shared" si="3"/>
        <v>100</v>
      </c>
    </row>
    <row r="17" spans="1:6" x14ac:dyDescent="0.25">
      <c r="A17" s="8" t="s">
        <v>28</v>
      </c>
      <c r="B17" s="10">
        <v>20</v>
      </c>
      <c r="C17" s="10">
        <v>20</v>
      </c>
      <c r="D17" s="10">
        <v>20</v>
      </c>
      <c r="E17" s="9">
        <f t="shared" si="2"/>
        <v>100</v>
      </c>
      <c r="F17" s="9">
        <f t="shared" si="3"/>
        <v>100</v>
      </c>
    </row>
    <row r="18" spans="1:6" x14ac:dyDescent="0.25">
      <c r="A18" s="11" t="s">
        <v>29</v>
      </c>
      <c r="B18" s="10">
        <v>15</v>
      </c>
      <c r="C18" s="10">
        <v>15</v>
      </c>
      <c r="D18" s="10">
        <v>15</v>
      </c>
      <c r="E18" s="9">
        <f t="shared" si="2"/>
        <v>100</v>
      </c>
      <c r="F18" s="9">
        <f t="shared" si="3"/>
        <v>100</v>
      </c>
    </row>
    <row r="19" spans="1:6" x14ac:dyDescent="0.25">
      <c r="A19" s="12" t="s">
        <v>29</v>
      </c>
      <c r="B19" s="10">
        <v>14</v>
      </c>
      <c r="C19" s="10">
        <v>14</v>
      </c>
      <c r="D19" s="10">
        <v>14</v>
      </c>
      <c r="E19" s="9">
        <f t="shared" si="2"/>
        <v>100</v>
      </c>
      <c r="F19" s="9">
        <f t="shared" si="3"/>
        <v>100</v>
      </c>
    </row>
    <row r="20" spans="1:6" x14ac:dyDescent="0.25">
      <c r="A20" s="12" t="s">
        <v>30</v>
      </c>
      <c r="B20" s="10">
        <v>11</v>
      </c>
      <c r="C20" s="10">
        <v>11</v>
      </c>
      <c r="D20" s="10">
        <v>11</v>
      </c>
      <c r="E20" s="9">
        <f t="shared" si="2"/>
        <v>100</v>
      </c>
      <c r="F20" s="9">
        <f t="shared" si="3"/>
        <v>100</v>
      </c>
    </row>
    <row r="21" spans="1:6" x14ac:dyDescent="0.25">
      <c r="A21" s="12" t="s">
        <v>30</v>
      </c>
      <c r="B21" s="10">
        <v>10</v>
      </c>
      <c r="C21" s="10">
        <v>10</v>
      </c>
      <c r="D21" s="10">
        <v>10</v>
      </c>
      <c r="E21" s="9">
        <f t="shared" si="2"/>
        <v>100</v>
      </c>
      <c r="F21" s="9">
        <f t="shared" si="3"/>
        <v>100</v>
      </c>
    </row>
    <row r="22" spans="1:6" x14ac:dyDescent="0.25">
      <c r="A22" s="15" t="s">
        <v>39</v>
      </c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4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9255B-4824-405E-86E6-9CAB2761F491}">
  <sheetPr>
    <pageSetUpPr fitToPage="1"/>
  </sheetPr>
  <dimension ref="A1:Q15"/>
  <sheetViews>
    <sheetView workbookViewId="0">
      <selection activeCell="A8" sqref="A8:F13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>
        <v>44505</v>
      </c>
    </row>
    <row r="2" spans="1:17" x14ac:dyDescent="0.25">
      <c r="A2" s="1" t="s">
        <v>4</v>
      </c>
      <c r="B2" s="4" t="s">
        <v>36</v>
      </c>
      <c r="C2" s="1" t="s">
        <v>5</v>
      </c>
      <c r="D2" s="2" t="s">
        <v>41</v>
      </c>
      <c r="E2" s="1" t="s">
        <v>6</v>
      </c>
      <c r="F2" s="5">
        <v>0.625</v>
      </c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>
        <v>0.66666666666666663</v>
      </c>
    </row>
    <row r="4" spans="1:17" x14ac:dyDescent="0.25">
      <c r="A4" s="1" t="s">
        <v>12</v>
      </c>
      <c r="B4" s="6" t="s">
        <v>51</v>
      </c>
      <c r="C4" s="1" t="s">
        <v>13</v>
      </c>
      <c r="D4" s="1">
        <v>4</v>
      </c>
      <c r="E4" s="1" t="s">
        <v>14</v>
      </c>
      <c r="F4" s="5">
        <v>0.75</v>
      </c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9">
        <v>0</v>
      </c>
      <c r="C8" s="9">
        <v>3</v>
      </c>
      <c r="D8" s="10">
        <v>27</v>
      </c>
      <c r="E8" s="9">
        <f t="shared" ref="E8:E13" si="0">B8/D8*100</f>
        <v>0</v>
      </c>
      <c r="F8" s="9">
        <f t="shared" ref="F8:F13" si="1">C8/D8*100</f>
        <v>11.111111111111111</v>
      </c>
      <c r="H8" s="7" t="s">
        <v>21</v>
      </c>
      <c r="I8" s="13">
        <f>SUM(B8:B9)</f>
        <v>0</v>
      </c>
      <c r="J8" s="13">
        <f>SUM(C8:C9)</f>
        <v>4</v>
      </c>
      <c r="K8" s="13">
        <f>SUM(D8:D9)</f>
        <v>54</v>
      </c>
      <c r="L8" s="9">
        <f>I8/K8*100</f>
        <v>0</v>
      </c>
      <c r="M8" s="9">
        <f>J8/K8*100</f>
        <v>7.4074074074074066</v>
      </c>
      <c r="N8" s="14">
        <f>_xlfn.STDEV.P(E8:E9)</f>
        <v>0</v>
      </c>
      <c r="O8" s="14">
        <f>_xlfn.STDEV.P(F8:F9)</f>
        <v>3.7037037037037037</v>
      </c>
      <c r="P8" s="14">
        <f>N8/SQRT(2)</f>
        <v>0</v>
      </c>
      <c r="Q8" s="14">
        <f>O8/SQRT(2)</f>
        <v>2.6189140043946204</v>
      </c>
    </row>
    <row r="9" spans="1:17" x14ac:dyDescent="0.25">
      <c r="A9" s="8" t="s">
        <v>45</v>
      </c>
      <c r="B9" s="9">
        <v>0</v>
      </c>
      <c r="C9" s="10">
        <v>1</v>
      </c>
      <c r="D9" s="10">
        <v>27</v>
      </c>
      <c r="E9" s="9">
        <f t="shared" si="0"/>
        <v>0</v>
      </c>
      <c r="F9" s="9">
        <f t="shared" si="1"/>
        <v>3.7037037037037033</v>
      </c>
      <c r="H9" s="8" t="s">
        <v>10</v>
      </c>
      <c r="I9" s="13">
        <f>SUM(B10:B13)</f>
        <v>7</v>
      </c>
      <c r="J9" s="13">
        <f>SUM(C10:C13)</f>
        <v>13</v>
      </c>
      <c r="K9" s="13">
        <f>SUM(D10:D13)</f>
        <v>104</v>
      </c>
      <c r="L9" s="9">
        <f>I9/K9*100</f>
        <v>6.7307692307692308</v>
      </c>
      <c r="M9" s="9">
        <f>J9/K9*100</f>
        <v>12.5</v>
      </c>
      <c r="N9" s="14">
        <f>_xlfn.STDEV.P(E10:E13)</f>
        <v>3.3157450942906119</v>
      </c>
      <c r="O9" s="14">
        <f>_xlfn.STDEV.P(F10:F13)</f>
        <v>6.9126112650919982</v>
      </c>
      <c r="P9" s="14">
        <f>N9/SQRT(4)</f>
        <v>1.657872547145306</v>
      </c>
      <c r="Q9" s="14">
        <f>O9/SQRT(4)</f>
        <v>3.4563056325459991</v>
      </c>
    </row>
    <row r="10" spans="1:17" x14ac:dyDescent="0.25">
      <c r="A10" s="8" t="s">
        <v>43</v>
      </c>
      <c r="B10" s="9">
        <v>1</v>
      </c>
      <c r="C10" s="10">
        <v>1</v>
      </c>
      <c r="D10" s="10">
        <v>27</v>
      </c>
      <c r="E10" s="9">
        <f t="shared" si="0"/>
        <v>3.7037037037037033</v>
      </c>
      <c r="F10" s="9">
        <f t="shared" si="1"/>
        <v>3.7037037037037033</v>
      </c>
    </row>
    <row r="11" spans="1:17" x14ac:dyDescent="0.25">
      <c r="A11" s="8" t="s">
        <v>46</v>
      </c>
      <c r="B11" s="9">
        <v>2</v>
      </c>
      <c r="C11" s="10">
        <v>3</v>
      </c>
      <c r="D11" s="10">
        <v>24</v>
      </c>
      <c r="E11" s="9">
        <f t="shared" si="0"/>
        <v>8.3333333333333321</v>
      </c>
      <c r="F11" s="9">
        <f t="shared" si="1"/>
        <v>12.5</v>
      </c>
    </row>
    <row r="12" spans="1:17" x14ac:dyDescent="0.25">
      <c r="A12" s="8" t="s">
        <v>47</v>
      </c>
      <c r="B12" s="9">
        <v>3</v>
      </c>
      <c r="C12" s="10">
        <v>6</v>
      </c>
      <c r="D12" s="10">
        <v>26</v>
      </c>
      <c r="E12" s="9">
        <f t="shared" si="0"/>
        <v>11.538461538461538</v>
      </c>
      <c r="F12" s="9">
        <f t="shared" si="1"/>
        <v>23.076923076923077</v>
      </c>
    </row>
    <row r="13" spans="1:17" x14ac:dyDescent="0.25">
      <c r="A13" s="8" t="s">
        <v>48</v>
      </c>
      <c r="B13" s="9">
        <v>1</v>
      </c>
      <c r="C13" s="10">
        <v>3</v>
      </c>
      <c r="D13" s="10">
        <v>27</v>
      </c>
      <c r="E13" s="9">
        <f t="shared" si="0"/>
        <v>3.7037037037037033</v>
      </c>
      <c r="F13" s="9">
        <f t="shared" si="1"/>
        <v>11.111111111111111</v>
      </c>
    </row>
    <row r="14" spans="1:17" x14ac:dyDescent="0.25">
      <c r="A14" s="15" t="s">
        <v>39</v>
      </c>
    </row>
    <row r="15" spans="1:17" x14ac:dyDescent="0.25">
      <c r="A15" s="17"/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4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A9CAF-C1F0-4976-B19C-16AEAA44D488}">
  <sheetPr>
    <pageSetUpPr fitToPage="1"/>
  </sheetPr>
  <dimension ref="A1:Q15"/>
  <sheetViews>
    <sheetView workbookViewId="0">
      <selection activeCell="A8" sqref="A8:F13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/>
    </row>
    <row r="2" spans="1:17" x14ac:dyDescent="0.25">
      <c r="A2" s="1" t="s">
        <v>4</v>
      </c>
      <c r="B2" s="4" t="s">
        <v>36</v>
      </c>
      <c r="C2" s="1" t="s">
        <v>5</v>
      </c>
      <c r="D2" s="2" t="s">
        <v>41</v>
      </c>
      <c r="E2" s="1" t="s">
        <v>6</v>
      </c>
      <c r="F2" s="5"/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/>
    </row>
    <row r="4" spans="1:17" x14ac:dyDescent="0.25">
      <c r="A4" s="1" t="s">
        <v>12</v>
      </c>
      <c r="B4" s="6" t="s">
        <v>54</v>
      </c>
      <c r="C4" s="1" t="s">
        <v>13</v>
      </c>
      <c r="D4" s="1">
        <v>5</v>
      </c>
      <c r="E4" s="1" t="s">
        <v>14</v>
      </c>
      <c r="F4" s="5"/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9">
        <v>0</v>
      </c>
      <c r="C8" s="9">
        <v>2</v>
      </c>
      <c r="D8" s="10">
        <v>29</v>
      </c>
      <c r="E8" s="9">
        <f t="shared" ref="E8:E13" si="0">B8/D8*100</f>
        <v>0</v>
      </c>
      <c r="F8" s="9">
        <f t="shared" ref="F8:F13" si="1">C8/D8*100</f>
        <v>6.8965517241379306</v>
      </c>
      <c r="H8" s="7" t="s">
        <v>21</v>
      </c>
      <c r="I8" s="13">
        <f>SUM(B8:B9)</f>
        <v>0</v>
      </c>
      <c r="J8" s="13">
        <f>SUM(C8:C9)</f>
        <v>2</v>
      </c>
      <c r="K8" s="13">
        <f>SUM(D8:D9)</f>
        <v>56</v>
      </c>
      <c r="L8" s="9">
        <f>I8/K8*100</f>
        <v>0</v>
      </c>
      <c r="M8" s="9">
        <f>J8/K8*100</f>
        <v>3.5714285714285712</v>
      </c>
      <c r="N8" s="14">
        <f>_xlfn.STDEV.P(E8:E9)</f>
        <v>0</v>
      </c>
      <c r="O8" s="14">
        <f>_xlfn.STDEV.P(F8:F9)</f>
        <v>3.4482758620689653</v>
      </c>
      <c r="P8" s="14">
        <f>N8/SQRT(2)</f>
        <v>0</v>
      </c>
      <c r="Q8" s="14">
        <f>O8/SQRT(2)</f>
        <v>2.4382992454708532</v>
      </c>
    </row>
    <row r="9" spans="1:17" x14ac:dyDescent="0.25">
      <c r="A9" s="8" t="s">
        <v>45</v>
      </c>
      <c r="B9" s="9">
        <v>0</v>
      </c>
      <c r="C9" s="10">
        <v>0</v>
      </c>
      <c r="D9" s="10">
        <v>27</v>
      </c>
      <c r="E9" s="9">
        <f t="shared" si="0"/>
        <v>0</v>
      </c>
      <c r="F9" s="9">
        <f t="shared" si="1"/>
        <v>0</v>
      </c>
      <c r="H9" s="8" t="s">
        <v>10</v>
      </c>
      <c r="I9" s="13">
        <f>SUM(B10:B13)</f>
        <v>10</v>
      </c>
      <c r="J9" s="13">
        <f>SUM(C10:C13)</f>
        <v>22</v>
      </c>
      <c r="K9" s="13">
        <f>SUM(D10:D13)</f>
        <v>116</v>
      </c>
      <c r="L9" s="9">
        <f>I9/K9*100</f>
        <v>8.6206896551724146</v>
      </c>
      <c r="M9" s="9">
        <f>J9/K9*100</f>
        <v>18.96551724137931</v>
      </c>
      <c r="N9" s="14">
        <f>_xlfn.STDEV.P(E10:E13)</f>
        <v>3.8552896163789487</v>
      </c>
      <c r="O9" s="14">
        <f>_xlfn.STDEV.P(F10:F13)</f>
        <v>9.284766908852589</v>
      </c>
      <c r="P9" s="14">
        <f>N9/SQRT(4)</f>
        <v>1.9276448081894744</v>
      </c>
      <c r="Q9" s="14">
        <f>O9/SQRT(4)</f>
        <v>4.6423834544262945</v>
      </c>
    </row>
    <row r="10" spans="1:17" x14ac:dyDescent="0.25">
      <c r="A10" s="8" t="s">
        <v>43</v>
      </c>
      <c r="B10" s="9">
        <v>2</v>
      </c>
      <c r="C10" s="10">
        <v>7</v>
      </c>
      <c r="D10" s="10">
        <v>29</v>
      </c>
      <c r="E10" s="9">
        <f t="shared" si="0"/>
        <v>6.8965517241379306</v>
      </c>
      <c r="F10" s="9">
        <f t="shared" si="1"/>
        <v>24.137931034482758</v>
      </c>
    </row>
    <row r="11" spans="1:17" x14ac:dyDescent="0.25">
      <c r="A11" s="8" t="s">
        <v>46</v>
      </c>
      <c r="B11" s="9">
        <v>1</v>
      </c>
      <c r="C11" s="10">
        <v>4</v>
      </c>
      <c r="D11" s="10">
        <v>29</v>
      </c>
      <c r="E11" s="9">
        <f t="shared" si="0"/>
        <v>3.4482758620689653</v>
      </c>
      <c r="F11" s="9">
        <f t="shared" si="1"/>
        <v>13.793103448275861</v>
      </c>
    </row>
    <row r="12" spans="1:17" x14ac:dyDescent="0.25">
      <c r="A12" s="8" t="s">
        <v>47</v>
      </c>
      <c r="B12" s="9">
        <v>3</v>
      </c>
      <c r="C12" s="10">
        <v>9</v>
      </c>
      <c r="D12" s="10">
        <v>29</v>
      </c>
      <c r="E12" s="9">
        <f t="shared" si="0"/>
        <v>10.344827586206897</v>
      </c>
      <c r="F12" s="9">
        <f t="shared" si="1"/>
        <v>31.03448275862069</v>
      </c>
    </row>
    <row r="13" spans="1:17" x14ac:dyDescent="0.25">
      <c r="A13" s="8" t="s">
        <v>48</v>
      </c>
      <c r="B13" s="9">
        <v>4</v>
      </c>
      <c r="C13" s="10">
        <v>2</v>
      </c>
      <c r="D13" s="10">
        <v>29</v>
      </c>
      <c r="E13" s="9">
        <f t="shared" si="0"/>
        <v>13.793103448275861</v>
      </c>
      <c r="F13" s="9">
        <f t="shared" si="1"/>
        <v>6.8965517241379306</v>
      </c>
    </row>
    <row r="14" spans="1:17" x14ac:dyDescent="0.25">
      <c r="A14" s="15" t="s">
        <v>39</v>
      </c>
    </row>
    <row r="15" spans="1:17" x14ac:dyDescent="0.25">
      <c r="A15" s="17"/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D99E-6D6F-4B28-8BD7-C37533D1E6B5}">
  <sheetPr>
    <pageSetUpPr fitToPage="1"/>
  </sheetPr>
  <dimension ref="A1:Q23"/>
  <sheetViews>
    <sheetView workbookViewId="0">
      <selection activeCell="F21" sqref="A5:F21"/>
    </sheetView>
  </sheetViews>
  <sheetFormatPr defaultRowHeight="15" x14ac:dyDescent="0.25"/>
  <cols>
    <col min="1" max="1" width="30.140625" bestFit="1" customWidth="1"/>
    <col min="2" max="2" width="12.140625" bestFit="1" customWidth="1"/>
    <col min="3" max="3" width="13.42578125" bestFit="1" customWidth="1"/>
    <col min="4" max="4" width="14.5703125" bestFit="1" customWidth="1"/>
    <col min="5" max="5" width="9.85546875" bestFit="1" customWidth="1"/>
    <col min="6" max="6" width="13.42578125" bestFit="1" customWidth="1"/>
    <col min="7" max="7" width="9.57031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4" width="8.5703125" bestFit="1" customWidth="1"/>
    <col min="15" max="15" width="9.42578125" bestFit="1" customWidth="1"/>
    <col min="16" max="16" width="8.42578125" bestFit="1" customWidth="1"/>
    <col min="17" max="17" width="9.28515625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>
        <v>44411</v>
      </c>
    </row>
    <row r="2" spans="1:17" x14ac:dyDescent="0.25">
      <c r="A2" s="1" t="s">
        <v>4</v>
      </c>
      <c r="B2" s="4">
        <v>44405</v>
      </c>
      <c r="C2" s="1" t="s">
        <v>5</v>
      </c>
      <c r="D2" s="2" t="s">
        <v>24</v>
      </c>
      <c r="E2" s="1" t="s">
        <v>6</v>
      </c>
      <c r="F2" s="5">
        <v>0.625</v>
      </c>
      <c r="I2" s="10"/>
      <c r="J2" s="10"/>
    </row>
    <row r="3" spans="1:17" x14ac:dyDescent="0.25">
      <c r="A3" s="1" t="s">
        <v>7</v>
      </c>
      <c r="B3" s="4" t="s">
        <v>8</v>
      </c>
      <c r="C3" s="1" t="s">
        <v>9</v>
      </c>
      <c r="D3" s="2" t="s">
        <v>10</v>
      </c>
      <c r="E3" s="1" t="s">
        <v>11</v>
      </c>
      <c r="F3" s="5">
        <v>0.66666666666666663</v>
      </c>
    </row>
    <row r="4" spans="1:17" x14ac:dyDescent="0.25">
      <c r="A4" s="1" t="s">
        <v>12</v>
      </c>
      <c r="B4" s="6" t="s">
        <v>22</v>
      </c>
      <c r="C4" s="1" t="s">
        <v>13</v>
      </c>
      <c r="D4" s="1">
        <v>2</v>
      </c>
      <c r="E4" s="1" t="s">
        <v>14</v>
      </c>
      <c r="F4" s="5">
        <v>0.625</v>
      </c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21</v>
      </c>
      <c r="B8" s="9">
        <v>0</v>
      </c>
      <c r="C8" s="9">
        <v>0</v>
      </c>
      <c r="D8" s="10">
        <v>23</v>
      </c>
      <c r="E8" s="9">
        <f>B8/D8*100</f>
        <v>0</v>
      </c>
      <c r="F8" s="9">
        <f>C8/D8*100</f>
        <v>0</v>
      </c>
      <c r="H8" s="7" t="s">
        <v>21</v>
      </c>
      <c r="I8" s="13">
        <f>SUM(B8:B9)</f>
        <v>0</v>
      </c>
      <c r="J8" s="13">
        <f>SUM(C8:C9)</f>
        <v>2</v>
      </c>
      <c r="K8" s="13">
        <f>SUM(D8:D9)</f>
        <v>47</v>
      </c>
      <c r="L8" s="9">
        <f t="shared" ref="L8:L14" si="0">I8/K8*100</f>
        <v>0</v>
      </c>
      <c r="M8" s="9">
        <f t="shared" ref="M8:M14" si="1">J8/K8*100</f>
        <v>4.2553191489361701</v>
      </c>
      <c r="N8" s="14">
        <f>_xlfn.STDEV.P(E8:E9)</f>
        <v>0</v>
      </c>
      <c r="O8" s="14">
        <f>_xlfn.STDEV.P(F8:F9)</f>
        <v>4.1666666666666661</v>
      </c>
      <c r="P8" s="14">
        <f>N8/SQRT(2)</f>
        <v>0</v>
      </c>
      <c r="Q8" s="14">
        <f>O8/SQRT(2)</f>
        <v>2.9462782549439472</v>
      </c>
    </row>
    <row r="9" spans="1:17" x14ac:dyDescent="0.25">
      <c r="A9" s="8" t="s">
        <v>21</v>
      </c>
      <c r="B9" s="9">
        <v>0</v>
      </c>
      <c r="C9" s="10">
        <v>2</v>
      </c>
      <c r="D9" s="10">
        <v>24</v>
      </c>
      <c r="E9" s="9">
        <f t="shared" ref="E9:E21" si="2">B9/D9*100</f>
        <v>0</v>
      </c>
      <c r="F9" s="9">
        <f t="shared" ref="F9:F21" si="3">C9/D9*100</f>
        <v>8.3333333333333321</v>
      </c>
      <c r="H9" s="8" t="s">
        <v>25</v>
      </c>
      <c r="I9" s="13">
        <f>SUM(B10:B11)</f>
        <v>14</v>
      </c>
      <c r="J9" s="13">
        <f>SUM(C10:C11)</f>
        <v>25</v>
      </c>
      <c r="K9" s="13">
        <f>SUM(D10:D11)</f>
        <v>50</v>
      </c>
      <c r="L9" s="9">
        <f t="shared" si="0"/>
        <v>28.000000000000004</v>
      </c>
      <c r="M9" s="9">
        <f t="shared" si="1"/>
        <v>50</v>
      </c>
      <c r="N9" s="14">
        <f>_xlfn.STDEV.P(E10:E11)</f>
        <v>5.1282051282051135</v>
      </c>
      <c r="O9" s="14">
        <f>_xlfn.STDEV.P(F10:F11)</f>
        <v>8.012820512820479</v>
      </c>
      <c r="P9" s="14">
        <f t="shared" ref="P9:Q14" si="4">N9/SQRT(2)</f>
        <v>3.6261886214694639</v>
      </c>
      <c r="Q9" s="14">
        <f t="shared" si="4"/>
        <v>5.6659197210460297</v>
      </c>
    </row>
    <row r="10" spans="1:17" x14ac:dyDescent="0.25">
      <c r="A10" s="8" t="s">
        <v>25</v>
      </c>
      <c r="B10" s="9">
        <v>8</v>
      </c>
      <c r="C10" s="10">
        <v>10</v>
      </c>
      <c r="D10" s="10">
        <v>24</v>
      </c>
      <c r="E10" s="9">
        <f t="shared" si="2"/>
        <v>33.333333333333329</v>
      </c>
      <c r="F10" s="9">
        <f t="shared" si="3"/>
        <v>41.666666666666671</v>
      </c>
      <c r="H10" s="8" t="s">
        <v>26</v>
      </c>
      <c r="I10" s="13">
        <f>SUM(B12:B13)</f>
        <v>15</v>
      </c>
      <c r="J10" s="13">
        <f>SUM(C12:C13)</f>
        <v>31</v>
      </c>
      <c r="K10" s="13">
        <f>SUM(D12:D13)</f>
        <v>54</v>
      </c>
      <c r="L10" s="9">
        <f t="shared" si="0"/>
        <v>27.777777777777779</v>
      </c>
      <c r="M10" s="9">
        <f t="shared" si="1"/>
        <v>57.407407407407405</v>
      </c>
      <c r="N10" s="14">
        <f>_xlfn.STDEV.P(E12:E13)</f>
        <v>2.8846153846153557</v>
      </c>
      <c r="O10" s="14">
        <f>_xlfn.STDEV.P(F12:F13)</f>
        <v>11.401098901098885</v>
      </c>
      <c r="P10" s="14">
        <f t="shared" si="4"/>
        <v>2.0397310995765587</v>
      </c>
      <c r="Q10" s="14">
        <f t="shared" si="4"/>
        <v>8.0617943459455166</v>
      </c>
    </row>
    <row r="11" spans="1:17" x14ac:dyDescent="0.25">
      <c r="A11" s="8" t="s">
        <v>25</v>
      </c>
      <c r="B11" s="9">
        <v>6</v>
      </c>
      <c r="C11" s="10">
        <v>15</v>
      </c>
      <c r="D11" s="10">
        <v>26</v>
      </c>
      <c r="E11" s="9">
        <f t="shared" si="2"/>
        <v>23.076923076923077</v>
      </c>
      <c r="F11" s="9">
        <f t="shared" si="3"/>
        <v>57.692307692307686</v>
      </c>
      <c r="H11" s="8" t="s">
        <v>27</v>
      </c>
      <c r="I11" s="13">
        <f>SUM(B14:B15)</f>
        <v>20</v>
      </c>
      <c r="J11" s="13">
        <f>SUM(C14:C15)</f>
        <v>44</v>
      </c>
      <c r="K11" s="13">
        <f>SUM(D14:D15)</f>
        <v>63</v>
      </c>
      <c r="L11" s="9">
        <f t="shared" si="0"/>
        <v>31.746031746031743</v>
      </c>
      <c r="M11" s="9">
        <f t="shared" si="1"/>
        <v>69.841269841269835</v>
      </c>
      <c r="N11" s="14">
        <f>_xlfn.STDEV.P(E14:E15)</f>
        <v>2.6713709677419342</v>
      </c>
      <c r="O11" s="14">
        <f>_xlfn.STDEV.P(F14:F15)</f>
        <v>16.985887096774199</v>
      </c>
      <c r="P11" s="14">
        <f t="shared" si="4"/>
        <v>1.8889445263551914</v>
      </c>
      <c r="Q11" s="14">
        <f t="shared" si="4"/>
        <v>12.010835950598114</v>
      </c>
    </row>
    <row r="12" spans="1:17" x14ac:dyDescent="0.25">
      <c r="A12" s="8" t="s">
        <v>26</v>
      </c>
      <c r="B12" s="9">
        <v>8</v>
      </c>
      <c r="C12" s="10">
        <v>18</v>
      </c>
      <c r="D12" s="10">
        <v>26</v>
      </c>
      <c r="E12" s="9">
        <f t="shared" si="2"/>
        <v>30.76923076923077</v>
      </c>
      <c r="F12" s="9">
        <f t="shared" si="3"/>
        <v>69.230769230769226</v>
      </c>
      <c r="H12" s="8" t="s">
        <v>28</v>
      </c>
      <c r="I12" s="13">
        <f>SUM(B16:B17)</f>
        <v>8</v>
      </c>
      <c r="J12" s="13">
        <f>SUM(C16:C17)</f>
        <v>22</v>
      </c>
      <c r="K12" s="13">
        <f>SUM(D16:D17)</f>
        <v>40</v>
      </c>
      <c r="L12" s="9">
        <f t="shared" si="0"/>
        <v>20</v>
      </c>
      <c r="M12" s="9">
        <f t="shared" si="1"/>
        <v>55.000000000000007</v>
      </c>
      <c r="N12" s="14">
        <f>_xlfn.STDEV.P(E16:E17)</f>
        <v>6.0150375939849541</v>
      </c>
      <c r="O12" s="14">
        <f>_xlfn.STDEV.P(F16:F17)</f>
        <v>7.2681704260651419</v>
      </c>
      <c r="P12" s="14">
        <f t="shared" si="4"/>
        <v>4.2532738717987764</v>
      </c>
      <c r="Q12" s="14">
        <f t="shared" si="4"/>
        <v>5.1393725950901796</v>
      </c>
    </row>
    <row r="13" spans="1:17" x14ac:dyDescent="0.25">
      <c r="A13" s="8" t="s">
        <v>26</v>
      </c>
      <c r="B13" s="9">
        <v>7</v>
      </c>
      <c r="C13" s="10">
        <v>13</v>
      </c>
      <c r="D13" s="10">
        <v>28</v>
      </c>
      <c r="E13" s="9">
        <f t="shared" si="2"/>
        <v>25</v>
      </c>
      <c r="F13" s="9">
        <f t="shared" si="3"/>
        <v>46.428571428571431</v>
      </c>
      <c r="H13" s="11" t="s">
        <v>29</v>
      </c>
      <c r="I13" s="13">
        <f>SUM(B18:B19)</f>
        <v>5</v>
      </c>
      <c r="J13" s="13">
        <f>SUM(C18:C19)</f>
        <v>21</v>
      </c>
      <c r="K13" s="13">
        <f>SUM(D18:D19)</f>
        <v>32</v>
      </c>
      <c r="L13" s="9">
        <f t="shared" si="0"/>
        <v>15.625</v>
      </c>
      <c r="M13" s="9">
        <f t="shared" si="1"/>
        <v>65.625</v>
      </c>
      <c r="N13" s="14">
        <f>_xlfn.STDEV.P(E18:E19)</f>
        <v>14.705882352941178</v>
      </c>
      <c r="O13" s="14">
        <f>_xlfn.STDEV.P(F18:F19)</f>
        <v>17.843137254901968</v>
      </c>
      <c r="P13" s="14">
        <f t="shared" si="4"/>
        <v>10.398629135096288</v>
      </c>
      <c r="Q13" s="14">
        <f t="shared" si="4"/>
        <v>12.6170033505835</v>
      </c>
    </row>
    <row r="14" spans="1:17" x14ac:dyDescent="0.25">
      <c r="A14" s="8" t="s">
        <v>27</v>
      </c>
      <c r="B14" s="9">
        <v>9</v>
      </c>
      <c r="C14" s="10">
        <v>27</v>
      </c>
      <c r="D14" s="10">
        <v>31</v>
      </c>
      <c r="E14" s="9">
        <f t="shared" si="2"/>
        <v>29.032258064516132</v>
      </c>
      <c r="F14" s="9">
        <f t="shared" si="3"/>
        <v>87.096774193548384</v>
      </c>
      <c r="H14" s="12" t="s">
        <v>30</v>
      </c>
      <c r="I14" s="13">
        <f>SUM(B20:B21)</f>
        <v>1</v>
      </c>
      <c r="J14" s="13">
        <f>SUM(C20:C21)</f>
        <v>1</v>
      </c>
      <c r="K14" s="13">
        <f>SUM(D20:D21)</f>
        <v>20</v>
      </c>
      <c r="L14" s="9">
        <f t="shared" si="0"/>
        <v>5</v>
      </c>
      <c r="M14" s="9">
        <f t="shared" si="1"/>
        <v>5</v>
      </c>
      <c r="N14" s="14">
        <f>_xlfn.STDEV.P(E20:E21)</f>
        <v>5</v>
      </c>
      <c r="O14" s="14">
        <f>_xlfn.STDEV.P(F20:F21)</f>
        <v>5</v>
      </c>
      <c r="P14" s="14">
        <f t="shared" si="4"/>
        <v>3.5355339059327373</v>
      </c>
      <c r="Q14" s="14">
        <f t="shared" si="4"/>
        <v>3.5355339059327373</v>
      </c>
    </row>
    <row r="15" spans="1:17" x14ac:dyDescent="0.25">
      <c r="A15" s="8" t="s">
        <v>27</v>
      </c>
      <c r="B15" s="9">
        <v>11</v>
      </c>
      <c r="C15" s="10">
        <v>17</v>
      </c>
      <c r="D15" s="9">
        <v>32</v>
      </c>
      <c r="E15" s="9">
        <f t="shared" si="2"/>
        <v>34.375</v>
      </c>
      <c r="F15" s="9">
        <f t="shared" si="3"/>
        <v>53.125</v>
      </c>
    </row>
    <row r="16" spans="1:17" x14ac:dyDescent="0.25">
      <c r="A16" s="8" t="s">
        <v>28</v>
      </c>
      <c r="B16" s="9">
        <v>3</v>
      </c>
      <c r="C16" s="9">
        <v>13</v>
      </c>
      <c r="D16" s="10">
        <v>21</v>
      </c>
      <c r="E16" s="9">
        <f t="shared" si="2"/>
        <v>14.285714285714285</v>
      </c>
      <c r="F16" s="9">
        <f t="shared" si="3"/>
        <v>61.904761904761905</v>
      </c>
    </row>
    <row r="17" spans="1:6" x14ac:dyDescent="0.25">
      <c r="A17" s="8" t="s">
        <v>28</v>
      </c>
      <c r="B17" s="9">
        <v>5</v>
      </c>
      <c r="C17" s="10">
        <v>9</v>
      </c>
      <c r="D17" s="10">
        <v>19</v>
      </c>
      <c r="E17" s="9">
        <f t="shared" si="2"/>
        <v>26.315789473684209</v>
      </c>
      <c r="F17" s="9">
        <f t="shared" si="3"/>
        <v>47.368421052631575</v>
      </c>
    </row>
    <row r="18" spans="1:6" x14ac:dyDescent="0.25">
      <c r="A18" s="11" t="s">
        <v>29</v>
      </c>
      <c r="B18" s="9">
        <v>5</v>
      </c>
      <c r="C18" s="10">
        <v>14</v>
      </c>
      <c r="D18" s="10">
        <v>17</v>
      </c>
      <c r="E18" s="9">
        <f t="shared" si="2"/>
        <v>29.411764705882355</v>
      </c>
      <c r="F18" s="9">
        <f t="shared" si="3"/>
        <v>82.35294117647058</v>
      </c>
    </row>
    <row r="19" spans="1:6" x14ac:dyDescent="0.25">
      <c r="A19" s="12" t="s">
        <v>29</v>
      </c>
      <c r="B19" s="9">
        <v>0</v>
      </c>
      <c r="C19" s="10">
        <v>7</v>
      </c>
      <c r="D19" s="10">
        <v>15</v>
      </c>
      <c r="E19" s="9">
        <f t="shared" si="2"/>
        <v>0</v>
      </c>
      <c r="F19" s="9">
        <f t="shared" si="3"/>
        <v>46.666666666666664</v>
      </c>
    </row>
    <row r="20" spans="1:6" x14ac:dyDescent="0.25">
      <c r="A20" s="12" t="s">
        <v>30</v>
      </c>
      <c r="B20" s="9">
        <v>0</v>
      </c>
      <c r="C20" s="10">
        <v>0</v>
      </c>
      <c r="D20" s="10">
        <v>10</v>
      </c>
      <c r="E20" s="9">
        <f t="shared" si="2"/>
        <v>0</v>
      </c>
      <c r="F20" s="9">
        <f t="shared" si="3"/>
        <v>0</v>
      </c>
    </row>
    <row r="21" spans="1:6" x14ac:dyDescent="0.25">
      <c r="A21" s="12" t="s">
        <v>30</v>
      </c>
      <c r="B21" s="9">
        <v>1</v>
      </c>
      <c r="C21" s="10">
        <v>1</v>
      </c>
      <c r="D21" s="10">
        <v>10</v>
      </c>
      <c r="E21" s="9">
        <f t="shared" si="2"/>
        <v>10</v>
      </c>
      <c r="F21" s="9">
        <f t="shared" si="3"/>
        <v>10</v>
      </c>
    </row>
    <row r="22" spans="1:6" x14ac:dyDescent="0.25">
      <c r="A22" s="15" t="s">
        <v>39</v>
      </c>
    </row>
    <row r="23" spans="1:6" x14ac:dyDescent="0.25">
      <c r="A23" s="29" t="s">
        <v>59</v>
      </c>
    </row>
  </sheetData>
  <mergeCells count="16">
    <mergeCell ref="F5:F7"/>
    <mergeCell ref="A5:A7"/>
    <mergeCell ref="B5:B7"/>
    <mergeCell ref="C5:C7"/>
    <mergeCell ref="D5:D7"/>
    <mergeCell ref="E5:E7"/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</mergeCells>
  <pageMargins left="0.7" right="0.7" top="0.75" bottom="0.75" header="0.3" footer="0.3"/>
  <pageSetup paperSize="9" scale="3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A9342-07EC-4543-8CCB-4AFFA2A3410E}">
  <sheetPr>
    <pageSetUpPr fitToPage="1"/>
  </sheetPr>
  <dimension ref="A1:Q15"/>
  <sheetViews>
    <sheetView workbookViewId="0">
      <selection activeCell="B8" sqref="B8:D13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/>
    </row>
    <row r="2" spans="1:17" x14ac:dyDescent="0.25">
      <c r="A2" s="1" t="s">
        <v>4</v>
      </c>
      <c r="B2" s="4" t="s">
        <v>36</v>
      </c>
      <c r="C2" s="1" t="s">
        <v>5</v>
      </c>
      <c r="D2" s="2" t="s">
        <v>41</v>
      </c>
      <c r="E2" s="1" t="s">
        <v>6</v>
      </c>
      <c r="F2" s="5"/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/>
    </row>
    <row r="4" spans="1:17" x14ac:dyDescent="0.25">
      <c r="A4" s="1" t="s">
        <v>12</v>
      </c>
      <c r="B4" s="6" t="s">
        <v>57</v>
      </c>
      <c r="C4" s="1" t="s">
        <v>13</v>
      </c>
      <c r="D4" s="1">
        <v>6</v>
      </c>
      <c r="E4" s="1" t="s">
        <v>14</v>
      </c>
      <c r="F4" s="5"/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14">
        <v>1</v>
      </c>
      <c r="C8" s="14">
        <v>1</v>
      </c>
      <c r="D8" s="31">
        <v>25</v>
      </c>
      <c r="E8" s="9">
        <f t="shared" ref="E8:E13" si="0">B8/D8*100</f>
        <v>4</v>
      </c>
      <c r="F8" s="9">
        <f t="shared" ref="F8:F13" si="1">C8/D8*100</f>
        <v>4</v>
      </c>
      <c r="H8" s="7" t="s">
        <v>21</v>
      </c>
      <c r="I8" s="13">
        <f>SUM(B8:B9)</f>
        <v>1</v>
      </c>
      <c r="J8" s="13">
        <f>SUM(C8:C9)</f>
        <v>2</v>
      </c>
      <c r="K8" s="13">
        <f>SUM(D8:D9)</f>
        <v>49</v>
      </c>
      <c r="L8" s="9">
        <f>I8/K8*100</f>
        <v>2.0408163265306123</v>
      </c>
      <c r="M8" s="9">
        <f>J8/K8*100</f>
        <v>4.0816326530612246</v>
      </c>
      <c r="N8" s="14">
        <f>_xlfn.STDEV.P(E8:E9)</f>
        <v>2</v>
      </c>
      <c r="O8" s="14">
        <f>_xlfn.STDEV.P(F8:F9)</f>
        <v>8.3333333333333037E-2</v>
      </c>
      <c r="P8" s="14">
        <f>N8/SQRT(2)</f>
        <v>1.4142135623730949</v>
      </c>
      <c r="Q8" s="14">
        <f>O8/SQRT(2)</f>
        <v>5.8925565098878745E-2</v>
      </c>
    </row>
    <row r="9" spans="1:17" x14ac:dyDescent="0.25">
      <c r="A9" s="8" t="s">
        <v>45</v>
      </c>
      <c r="B9" s="14">
        <v>0</v>
      </c>
      <c r="C9" s="14">
        <v>1</v>
      </c>
      <c r="D9" s="31">
        <v>24</v>
      </c>
      <c r="E9" s="9">
        <f t="shared" si="0"/>
        <v>0</v>
      </c>
      <c r="F9" s="9">
        <f t="shared" si="1"/>
        <v>4.1666666666666661</v>
      </c>
      <c r="H9" s="8" t="s">
        <v>10</v>
      </c>
      <c r="I9" s="13">
        <f>SUM(B10:B13)</f>
        <v>20</v>
      </c>
      <c r="J9" s="13">
        <f>SUM(C10:C13)</f>
        <v>32</v>
      </c>
      <c r="K9" s="13">
        <f>SUM(D10:D13)</f>
        <v>100</v>
      </c>
      <c r="L9" s="9">
        <f>I9/K9*100</f>
        <v>20</v>
      </c>
      <c r="M9" s="9">
        <f>J9/K9*100</f>
        <v>32</v>
      </c>
      <c r="N9" s="14">
        <f>_xlfn.STDEV.P(E10:E13)</f>
        <v>4.7123135155291953</v>
      </c>
      <c r="O9" s="14">
        <f>_xlfn.STDEV.P(F10:F13)</f>
        <v>2.5269321020016013</v>
      </c>
      <c r="P9" s="14">
        <f>N9/SQRT(4)</f>
        <v>2.3561567577645977</v>
      </c>
      <c r="Q9" s="14">
        <f>O9/SQRT(4)</f>
        <v>1.2634660510008007</v>
      </c>
    </row>
    <row r="10" spans="1:17" x14ac:dyDescent="0.25">
      <c r="A10" s="8" t="s">
        <v>43</v>
      </c>
      <c r="B10" s="14">
        <v>6</v>
      </c>
      <c r="C10" s="14">
        <v>8</v>
      </c>
      <c r="D10" s="31">
        <v>25</v>
      </c>
      <c r="E10" s="9">
        <f t="shared" si="0"/>
        <v>24</v>
      </c>
      <c r="F10" s="9">
        <f t="shared" si="1"/>
        <v>32</v>
      </c>
    </row>
    <row r="11" spans="1:17" x14ac:dyDescent="0.25">
      <c r="A11" s="8" t="s">
        <v>46</v>
      </c>
      <c r="B11" s="14">
        <v>6</v>
      </c>
      <c r="C11" s="14">
        <v>9</v>
      </c>
      <c r="D11" s="31">
        <v>25</v>
      </c>
      <c r="E11" s="9">
        <f t="shared" si="0"/>
        <v>24</v>
      </c>
      <c r="F11" s="9">
        <f t="shared" si="1"/>
        <v>36</v>
      </c>
    </row>
    <row r="12" spans="1:17" x14ac:dyDescent="0.25">
      <c r="A12" s="8" t="s">
        <v>47</v>
      </c>
      <c r="B12" s="14">
        <v>5</v>
      </c>
      <c r="C12" s="14">
        <v>8</v>
      </c>
      <c r="D12" s="31">
        <v>26</v>
      </c>
      <c r="E12" s="9">
        <f t="shared" si="0"/>
        <v>19.230769230769234</v>
      </c>
      <c r="F12" s="9">
        <f t="shared" si="1"/>
        <v>30.76923076923077</v>
      </c>
    </row>
    <row r="13" spans="1:17" x14ac:dyDescent="0.25">
      <c r="A13" s="8" t="s">
        <v>48</v>
      </c>
      <c r="B13" s="14">
        <v>3</v>
      </c>
      <c r="C13" s="14">
        <v>7</v>
      </c>
      <c r="D13" s="31">
        <v>24</v>
      </c>
      <c r="E13" s="9">
        <f t="shared" si="0"/>
        <v>12.5</v>
      </c>
      <c r="F13" s="9">
        <f t="shared" si="1"/>
        <v>29.166666666666668</v>
      </c>
    </row>
    <row r="14" spans="1:17" x14ac:dyDescent="0.25">
      <c r="A14" s="15" t="s">
        <v>39</v>
      </c>
    </row>
    <row r="15" spans="1:17" x14ac:dyDescent="0.25">
      <c r="A15" s="17"/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4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BF0E8-7A1D-43E4-A87B-B91BE633BF36}">
  <sheetPr>
    <pageSetUpPr fitToPage="1"/>
  </sheetPr>
  <dimension ref="A1:Q15"/>
  <sheetViews>
    <sheetView workbookViewId="0">
      <selection activeCell="A8" sqref="A8:F13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/>
    </row>
    <row r="2" spans="1:17" x14ac:dyDescent="0.25">
      <c r="A2" s="1" t="s">
        <v>4</v>
      </c>
      <c r="B2" s="4">
        <v>44506</v>
      </c>
      <c r="C2" s="1" t="s">
        <v>5</v>
      </c>
      <c r="D2" s="2" t="s">
        <v>24</v>
      </c>
      <c r="E2" s="1" t="s">
        <v>6</v>
      </c>
      <c r="F2" s="5"/>
      <c r="I2" s="10"/>
      <c r="J2" s="10"/>
    </row>
    <row r="3" spans="1:17" x14ac:dyDescent="0.25">
      <c r="A3" s="1" t="s">
        <v>7</v>
      </c>
      <c r="B3" s="4" t="s">
        <v>8</v>
      </c>
      <c r="C3" s="1" t="s">
        <v>9</v>
      </c>
      <c r="D3" s="2" t="s">
        <v>10</v>
      </c>
      <c r="E3" s="1" t="s">
        <v>11</v>
      </c>
      <c r="F3" s="5"/>
    </row>
    <row r="4" spans="1:17" x14ac:dyDescent="0.25">
      <c r="A4" s="1" t="s">
        <v>12</v>
      </c>
      <c r="B4" s="6" t="s">
        <v>49</v>
      </c>
      <c r="C4" s="1" t="s">
        <v>13</v>
      </c>
      <c r="D4" s="1">
        <v>4</v>
      </c>
      <c r="E4" s="1" t="s">
        <v>14</v>
      </c>
      <c r="F4" s="5"/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9">
        <v>1</v>
      </c>
      <c r="C8" s="9">
        <v>1</v>
      </c>
      <c r="D8" s="10">
        <v>26</v>
      </c>
      <c r="E8" s="9">
        <f t="shared" ref="E8:E13" si="0">B8/D8*100</f>
        <v>3.8461538461538463</v>
      </c>
      <c r="F8" s="9">
        <f t="shared" ref="F8:F13" si="1">C8/D8*100</f>
        <v>3.8461538461538463</v>
      </c>
      <c r="H8" s="7" t="s">
        <v>21</v>
      </c>
      <c r="I8" s="13">
        <f>SUM(B8:B9)</f>
        <v>1</v>
      </c>
      <c r="J8" s="13">
        <f>SUM(C8:C9)</f>
        <v>3</v>
      </c>
      <c r="K8" s="13">
        <f>SUM(D8:D9)</f>
        <v>53</v>
      </c>
      <c r="L8" s="9">
        <f>I8/K8*100</f>
        <v>1.8867924528301887</v>
      </c>
      <c r="M8" s="9">
        <f>J8/K8*100</f>
        <v>5.6603773584905666</v>
      </c>
      <c r="N8" s="14">
        <f>_xlfn.STDEV.P(E8:E9)</f>
        <v>1.9230769230769231</v>
      </c>
      <c r="O8" s="14">
        <f>_xlfn.STDEV.P(F8:F9)</f>
        <v>1.7806267806267808</v>
      </c>
      <c r="P8" s="14">
        <f>N8/SQRT(2)</f>
        <v>1.3598207330510528</v>
      </c>
      <c r="Q8" s="14">
        <f>O8/SQRT(2)</f>
        <v>1.2590932713435676</v>
      </c>
    </row>
    <row r="9" spans="1:17" x14ac:dyDescent="0.25">
      <c r="A9" s="8" t="s">
        <v>45</v>
      </c>
      <c r="B9" s="9">
        <v>0</v>
      </c>
      <c r="C9" s="10">
        <v>2</v>
      </c>
      <c r="D9" s="10">
        <v>27</v>
      </c>
      <c r="E9" s="9">
        <f t="shared" si="0"/>
        <v>0</v>
      </c>
      <c r="F9" s="9">
        <f t="shared" si="1"/>
        <v>7.4074074074074066</v>
      </c>
      <c r="H9" s="8" t="s">
        <v>10</v>
      </c>
      <c r="I9" s="13">
        <f>SUM(B10:B13)</f>
        <v>24</v>
      </c>
      <c r="J9" s="13">
        <f>SUM(C10:C13)</f>
        <v>61</v>
      </c>
      <c r="K9" s="13">
        <f>SUM(D10:D13)</f>
        <v>104</v>
      </c>
      <c r="L9" s="9">
        <f>I9/K9*100</f>
        <v>23.076923076923077</v>
      </c>
      <c r="M9" s="9">
        <f>J9/K9*100</f>
        <v>58.653846153846153</v>
      </c>
      <c r="N9" s="14">
        <f>_xlfn.STDEV.P(E10:E13)</f>
        <v>10.161036935157414</v>
      </c>
      <c r="O9" s="14">
        <f>_xlfn.STDEV.P(F10:F13)</f>
        <v>10.645952847895222</v>
      </c>
      <c r="P9" s="14">
        <f>N9/SQRT(4)</f>
        <v>5.080518467578707</v>
      </c>
      <c r="Q9" s="14">
        <f>O9/SQRT(4)</f>
        <v>5.3229764239476109</v>
      </c>
    </row>
    <row r="10" spans="1:17" x14ac:dyDescent="0.25">
      <c r="A10" s="8" t="s">
        <v>43</v>
      </c>
      <c r="B10" s="9">
        <v>3</v>
      </c>
      <c r="C10" s="10">
        <v>10</v>
      </c>
      <c r="D10" s="10">
        <v>25</v>
      </c>
      <c r="E10" s="9">
        <f t="shared" si="0"/>
        <v>12</v>
      </c>
      <c r="F10" s="9">
        <f t="shared" si="1"/>
        <v>40</v>
      </c>
    </row>
    <row r="11" spans="1:17" x14ac:dyDescent="0.25">
      <c r="A11" s="8" t="s">
        <v>46</v>
      </c>
      <c r="B11" s="9">
        <v>10</v>
      </c>
      <c r="C11" s="10">
        <v>17</v>
      </c>
      <c r="D11" s="10">
        <v>26</v>
      </c>
      <c r="E11" s="9">
        <f t="shared" si="0"/>
        <v>38.461538461538467</v>
      </c>
      <c r="F11" s="9">
        <f t="shared" si="1"/>
        <v>65.384615384615387</v>
      </c>
    </row>
    <row r="12" spans="1:17" x14ac:dyDescent="0.25">
      <c r="A12" s="8" t="s">
        <v>47</v>
      </c>
      <c r="B12" s="9">
        <v>4</v>
      </c>
      <c r="C12" s="10">
        <v>16</v>
      </c>
      <c r="D12" s="10">
        <v>25</v>
      </c>
      <c r="E12" s="9">
        <f t="shared" si="0"/>
        <v>16</v>
      </c>
      <c r="F12" s="9">
        <f t="shared" si="1"/>
        <v>64</v>
      </c>
    </row>
    <row r="13" spans="1:17" x14ac:dyDescent="0.25">
      <c r="A13" s="8" t="s">
        <v>48</v>
      </c>
      <c r="B13" s="9">
        <v>7</v>
      </c>
      <c r="C13" s="10">
        <v>18</v>
      </c>
      <c r="D13" s="10">
        <v>28</v>
      </c>
      <c r="E13" s="9">
        <f t="shared" si="0"/>
        <v>25</v>
      </c>
      <c r="F13" s="9">
        <f t="shared" si="1"/>
        <v>64.285714285714292</v>
      </c>
    </row>
    <row r="14" spans="1:17" x14ac:dyDescent="0.25">
      <c r="A14" s="15" t="s">
        <v>39</v>
      </c>
    </row>
    <row r="15" spans="1:17" x14ac:dyDescent="0.25">
      <c r="A15" s="17"/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4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9AC2-E370-4178-860E-FACCDD2B6C7A}">
  <sheetPr>
    <pageSetUpPr fitToPage="1"/>
  </sheetPr>
  <dimension ref="A1:Q15"/>
  <sheetViews>
    <sheetView workbookViewId="0">
      <selection activeCell="A8" sqref="A8:F13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/>
    </row>
    <row r="2" spans="1:17" x14ac:dyDescent="0.25">
      <c r="A2" s="1" t="s">
        <v>4</v>
      </c>
      <c r="B2" s="4">
        <v>44506</v>
      </c>
      <c r="C2" s="1" t="s">
        <v>5</v>
      </c>
      <c r="D2" s="2" t="s">
        <v>24</v>
      </c>
      <c r="E2" s="1" t="s">
        <v>6</v>
      </c>
      <c r="F2" s="5"/>
      <c r="I2" s="10"/>
      <c r="J2" s="10"/>
    </row>
    <row r="3" spans="1:17" x14ac:dyDescent="0.25">
      <c r="A3" s="1" t="s">
        <v>7</v>
      </c>
      <c r="B3" s="4" t="s">
        <v>8</v>
      </c>
      <c r="C3" s="1" t="s">
        <v>9</v>
      </c>
      <c r="D3" s="2" t="s">
        <v>10</v>
      </c>
      <c r="E3" s="1" t="s">
        <v>11</v>
      </c>
      <c r="F3" s="5"/>
    </row>
    <row r="4" spans="1:17" x14ac:dyDescent="0.25">
      <c r="A4" s="1" t="s">
        <v>12</v>
      </c>
      <c r="B4" s="6" t="s">
        <v>50</v>
      </c>
      <c r="C4" s="1" t="s">
        <v>13</v>
      </c>
      <c r="D4" s="1">
        <v>5</v>
      </c>
      <c r="E4" s="1" t="s">
        <v>14</v>
      </c>
      <c r="F4" s="5"/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9">
        <v>0</v>
      </c>
      <c r="C8" s="9">
        <v>0</v>
      </c>
      <c r="D8" s="10">
        <v>29</v>
      </c>
      <c r="E8" s="9">
        <f t="shared" ref="E8:E13" si="0">B8/D8*100</f>
        <v>0</v>
      </c>
      <c r="F8" s="9">
        <f t="shared" ref="F8:F13" si="1">C8/D8*100</f>
        <v>0</v>
      </c>
      <c r="H8" s="7" t="s">
        <v>21</v>
      </c>
      <c r="I8" s="13">
        <f>SUM(B8:B9)</f>
        <v>0</v>
      </c>
      <c r="J8" s="13">
        <f>SUM(C8:C9)</f>
        <v>2</v>
      </c>
      <c r="K8" s="13">
        <f>SUM(D8:D9)</f>
        <v>55</v>
      </c>
      <c r="L8" s="9">
        <f>I8/K8*100</f>
        <v>0</v>
      </c>
      <c r="M8" s="9">
        <f>J8/K8*100</f>
        <v>3.6363636363636362</v>
      </c>
      <c r="N8" s="14">
        <f>_xlfn.STDEV.P(E8:E9)</f>
        <v>0</v>
      </c>
      <c r="O8" s="14">
        <f>_xlfn.STDEV.P(F8:F9)</f>
        <v>3.8461538461538463</v>
      </c>
      <c r="P8" s="14">
        <f>N8/SQRT(2)</f>
        <v>0</v>
      </c>
      <c r="Q8" s="14">
        <f>O8/SQRT(2)</f>
        <v>2.7196414661021056</v>
      </c>
    </row>
    <row r="9" spans="1:17" x14ac:dyDescent="0.25">
      <c r="A9" s="8" t="s">
        <v>45</v>
      </c>
      <c r="B9" s="9">
        <v>0</v>
      </c>
      <c r="C9" s="10">
        <v>2</v>
      </c>
      <c r="D9" s="10">
        <v>26</v>
      </c>
      <c r="E9" s="9">
        <f t="shared" si="0"/>
        <v>0</v>
      </c>
      <c r="F9" s="9">
        <f t="shared" si="1"/>
        <v>7.6923076923076925</v>
      </c>
      <c r="H9" s="8" t="s">
        <v>10</v>
      </c>
      <c r="I9" s="13">
        <f>SUM(B10:B13)</f>
        <v>61</v>
      </c>
      <c r="J9" s="13">
        <f>SUM(C10:C13)</f>
        <v>93</v>
      </c>
      <c r="K9" s="13">
        <f>SUM(D10:D13)</f>
        <v>108</v>
      </c>
      <c r="L9" s="9">
        <f>I9/K9*100</f>
        <v>56.481481481481474</v>
      </c>
      <c r="M9" s="9">
        <f>J9/K9*100</f>
        <v>86.111111111111114</v>
      </c>
      <c r="N9" s="14">
        <f>_xlfn.STDEV.P(E10:E13)</f>
        <v>16.458942939018755</v>
      </c>
      <c r="O9" s="14">
        <f>_xlfn.STDEV.P(F10:F13)</f>
        <v>6.2496262086649379</v>
      </c>
      <c r="P9" s="14">
        <f>N9/SQRT(4)</f>
        <v>8.2294714695093774</v>
      </c>
      <c r="Q9" s="14">
        <f>O9/SQRT(4)</f>
        <v>3.1248131043324689</v>
      </c>
    </row>
    <row r="10" spans="1:17" x14ac:dyDescent="0.25">
      <c r="A10" s="8" t="s">
        <v>43</v>
      </c>
      <c r="B10" s="9">
        <v>11</v>
      </c>
      <c r="C10" s="10">
        <v>28</v>
      </c>
      <c r="D10" s="10">
        <v>29</v>
      </c>
      <c r="E10" s="9">
        <f t="shared" si="0"/>
        <v>37.931034482758619</v>
      </c>
      <c r="F10" s="9">
        <f t="shared" si="1"/>
        <v>96.551724137931032</v>
      </c>
    </row>
    <row r="11" spans="1:17" x14ac:dyDescent="0.25">
      <c r="A11" s="8" t="s">
        <v>46</v>
      </c>
      <c r="B11" s="9">
        <v>20</v>
      </c>
      <c r="C11" s="10">
        <v>20</v>
      </c>
      <c r="D11" s="10">
        <v>24</v>
      </c>
      <c r="E11" s="9">
        <f t="shared" si="0"/>
        <v>83.333333333333343</v>
      </c>
      <c r="F11" s="9">
        <f t="shared" si="1"/>
        <v>83.333333333333343</v>
      </c>
    </row>
    <row r="12" spans="1:17" x14ac:dyDescent="0.25">
      <c r="A12" s="8" t="s">
        <v>47</v>
      </c>
      <c r="B12" s="9">
        <v>15</v>
      </c>
      <c r="C12" s="10">
        <v>21</v>
      </c>
      <c r="D12" s="10">
        <v>26</v>
      </c>
      <c r="E12" s="9">
        <f t="shared" si="0"/>
        <v>57.692307692307686</v>
      </c>
      <c r="F12" s="9">
        <f t="shared" si="1"/>
        <v>80.769230769230774</v>
      </c>
    </row>
    <row r="13" spans="1:17" x14ac:dyDescent="0.25">
      <c r="A13" s="8" t="s">
        <v>48</v>
      </c>
      <c r="B13" s="9">
        <v>15</v>
      </c>
      <c r="C13" s="10">
        <v>24</v>
      </c>
      <c r="D13" s="10">
        <v>29</v>
      </c>
      <c r="E13" s="9">
        <f t="shared" si="0"/>
        <v>51.724137931034484</v>
      </c>
      <c r="F13" s="9">
        <f t="shared" si="1"/>
        <v>82.758620689655174</v>
      </c>
    </row>
    <row r="14" spans="1:17" x14ac:dyDescent="0.25">
      <c r="A14" s="15" t="s">
        <v>39</v>
      </c>
    </row>
    <row r="15" spans="1:17" x14ac:dyDescent="0.25">
      <c r="A15" s="17"/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4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C67B-168A-4F29-AA60-248B69C63240}">
  <sheetPr>
    <pageSetUpPr fitToPage="1"/>
  </sheetPr>
  <dimension ref="A1:Q15"/>
  <sheetViews>
    <sheetView workbookViewId="0">
      <selection activeCell="B8" sqref="B8:D13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/>
    </row>
    <row r="2" spans="1:17" x14ac:dyDescent="0.25">
      <c r="A2" s="1" t="s">
        <v>4</v>
      </c>
      <c r="B2" s="4">
        <v>44506</v>
      </c>
      <c r="C2" s="1" t="s">
        <v>5</v>
      </c>
      <c r="D2" s="2" t="s">
        <v>24</v>
      </c>
      <c r="E2" s="1" t="s">
        <v>6</v>
      </c>
      <c r="F2" s="5"/>
      <c r="I2" s="10"/>
      <c r="J2" s="10"/>
    </row>
    <row r="3" spans="1:17" x14ac:dyDescent="0.25">
      <c r="A3" s="1" t="s">
        <v>7</v>
      </c>
      <c r="B3" s="4" t="s">
        <v>8</v>
      </c>
      <c r="C3" s="1" t="s">
        <v>9</v>
      </c>
      <c r="D3" s="2" t="s">
        <v>10</v>
      </c>
      <c r="E3" s="1" t="s">
        <v>11</v>
      </c>
      <c r="F3" s="5"/>
    </row>
    <row r="4" spans="1:17" x14ac:dyDescent="0.25">
      <c r="A4" s="1" t="s">
        <v>12</v>
      </c>
      <c r="B4" s="6" t="s">
        <v>58</v>
      </c>
      <c r="C4" s="1" t="s">
        <v>13</v>
      </c>
      <c r="D4" s="1">
        <v>6</v>
      </c>
      <c r="E4" s="1" t="s">
        <v>14</v>
      </c>
      <c r="F4" s="5"/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14">
        <v>0</v>
      </c>
      <c r="C8" s="14">
        <v>1</v>
      </c>
      <c r="D8" s="31">
        <v>26</v>
      </c>
      <c r="E8" s="9">
        <f t="shared" ref="E8:E13" si="0">B8/D8*100</f>
        <v>0</v>
      </c>
      <c r="F8" s="9">
        <f t="shared" ref="F8:F13" si="1">C8/D8*100</f>
        <v>3.8461538461538463</v>
      </c>
      <c r="H8" s="7" t="s">
        <v>21</v>
      </c>
      <c r="I8" s="13">
        <f>SUM(B8:B9)</f>
        <v>0</v>
      </c>
      <c r="J8" s="13">
        <f>SUM(C8:C9)</f>
        <v>3</v>
      </c>
      <c r="K8" s="13">
        <f>SUM(D8:D9)</f>
        <v>52</v>
      </c>
      <c r="L8" s="9">
        <f>I8/K8*100</f>
        <v>0</v>
      </c>
      <c r="M8" s="9">
        <f>J8/K8*100</f>
        <v>5.7692307692307692</v>
      </c>
      <c r="N8" s="14">
        <f>_xlfn.STDEV.P(E8:E9)</f>
        <v>0</v>
      </c>
      <c r="O8" s="14">
        <f>_xlfn.STDEV.P(F8:F9)</f>
        <v>1.9230769230769234</v>
      </c>
      <c r="P8" s="14">
        <f>N8/SQRT(2)</f>
        <v>0</v>
      </c>
      <c r="Q8" s="14">
        <f>O8/SQRT(2)</f>
        <v>1.359820733051053</v>
      </c>
    </row>
    <row r="9" spans="1:17" x14ac:dyDescent="0.25">
      <c r="A9" s="8" t="s">
        <v>45</v>
      </c>
      <c r="B9" s="14">
        <v>0</v>
      </c>
      <c r="C9" s="14">
        <v>2</v>
      </c>
      <c r="D9" s="31">
        <v>26</v>
      </c>
      <c r="E9" s="9">
        <f t="shared" si="0"/>
        <v>0</v>
      </c>
      <c r="F9" s="9">
        <f t="shared" si="1"/>
        <v>7.6923076923076925</v>
      </c>
      <c r="H9" s="8" t="s">
        <v>10</v>
      </c>
      <c r="I9" s="13">
        <f>SUM(B10:B13)</f>
        <v>91</v>
      </c>
      <c r="J9" s="13">
        <f>SUM(C10:C13)</f>
        <v>96</v>
      </c>
      <c r="K9" s="13">
        <f>SUM(D10:D13)</f>
        <v>104</v>
      </c>
      <c r="L9" s="9">
        <f>I9/K9*100</f>
        <v>87.5</v>
      </c>
      <c r="M9" s="9">
        <f>J9/K9*100</f>
        <v>92.307692307692307</v>
      </c>
      <c r="N9" s="14">
        <f>_xlfn.STDEV.P(E10:E13)</f>
        <v>8.9103650354093915</v>
      </c>
      <c r="O9" s="14">
        <f>_xlfn.STDEV.P(F10:F13)</f>
        <v>5.917002446123024</v>
      </c>
      <c r="P9" s="14">
        <f>N9/SQRT(4)</f>
        <v>4.4551825177046958</v>
      </c>
      <c r="Q9" s="14">
        <f>O9/SQRT(4)</f>
        <v>2.958501223061512</v>
      </c>
    </row>
    <row r="10" spans="1:17" x14ac:dyDescent="0.25">
      <c r="A10" s="8" t="s">
        <v>43</v>
      </c>
      <c r="B10" s="14">
        <v>18</v>
      </c>
      <c r="C10" s="14">
        <v>20</v>
      </c>
      <c r="D10" s="31">
        <v>24</v>
      </c>
      <c r="E10" s="9">
        <f t="shared" si="0"/>
        <v>75</v>
      </c>
      <c r="F10" s="9">
        <f t="shared" si="1"/>
        <v>83.333333333333343</v>
      </c>
    </row>
    <row r="11" spans="1:17" x14ac:dyDescent="0.25">
      <c r="A11" s="8" t="s">
        <v>46</v>
      </c>
      <c r="B11" s="31">
        <v>25</v>
      </c>
      <c r="C11" s="14">
        <v>25</v>
      </c>
      <c r="D11" s="31">
        <v>25</v>
      </c>
      <c r="E11" s="9">
        <f t="shared" si="0"/>
        <v>100</v>
      </c>
      <c r="F11" s="9">
        <f t="shared" si="1"/>
        <v>100</v>
      </c>
    </row>
    <row r="12" spans="1:17" x14ac:dyDescent="0.25">
      <c r="A12" s="8" t="s">
        <v>47</v>
      </c>
      <c r="B12" s="31">
        <v>24</v>
      </c>
      <c r="C12" s="14">
        <v>25</v>
      </c>
      <c r="D12" s="31">
        <v>27</v>
      </c>
      <c r="E12" s="9">
        <f t="shared" si="0"/>
        <v>88.888888888888886</v>
      </c>
      <c r="F12" s="9">
        <f t="shared" si="1"/>
        <v>92.592592592592595</v>
      </c>
    </row>
    <row r="13" spans="1:17" x14ac:dyDescent="0.25">
      <c r="A13" s="8" t="s">
        <v>48</v>
      </c>
      <c r="B13" s="31">
        <v>24</v>
      </c>
      <c r="C13" s="14">
        <v>26</v>
      </c>
      <c r="D13" s="31">
        <v>28</v>
      </c>
      <c r="E13" s="9">
        <f t="shared" si="0"/>
        <v>85.714285714285708</v>
      </c>
      <c r="F13" s="9">
        <f t="shared" si="1"/>
        <v>92.857142857142861</v>
      </c>
    </row>
    <row r="14" spans="1:17" x14ac:dyDescent="0.25">
      <c r="A14" s="15" t="s">
        <v>39</v>
      </c>
    </row>
    <row r="15" spans="1:17" x14ac:dyDescent="0.25">
      <c r="A15" s="17"/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4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C294-306A-4F5E-908C-3703035B935D}">
  <sheetPr>
    <pageSetUpPr fitToPage="1"/>
  </sheetPr>
  <dimension ref="A1:Q15"/>
  <sheetViews>
    <sheetView workbookViewId="0">
      <selection activeCell="A8" sqref="A8:F13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>
        <v>44496</v>
      </c>
    </row>
    <row r="2" spans="1:17" x14ac:dyDescent="0.25">
      <c r="A2" s="1" t="s">
        <v>4</v>
      </c>
      <c r="B2" s="4" t="s">
        <v>36</v>
      </c>
      <c r="C2" s="1" t="s">
        <v>5</v>
      </c>
      <c r="D2" s="2" t="s">
        <v>41</v>
      </c>
      <c r="E2" s="1" t="s">
        <v>6</v>
      </c>
      <c r="F2" s="5">
        <v>0.625</v>
      </c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>
        <v>0.66666666666666663</v>
      </c>
    </row>
    <row r="4" spans="1:17" x14ac:dyDescent="0.25">
      <c r="A4" s="1" t="s">
        <v>12</v>
      </c>
      <c r="B4" s="6" t="s">
        <v>51</v>
      </c>
      <c r="C4" s="1" t="s">
        <v>13</v>
      </c>
      <c r="D4" s="1">
        <v>7</v>
      </c>
      <c r="E4" s="1" t="s">
        <v>14</v>
      </c>
      <c r="F4" s="5">
        <v>0.70833333333333337</v>
      </c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9">
        <v>0</v>
      </c>
      <c r="C8" s="9">
        <v>1</v>
      </c>
      <c r="D8" s="10">
        <v>29</v>
      </c>
      <c r="E8" s="9">
        <f t="shared" ref="E8:E13" si="0">B8/D8*100</f>
        <v>0</v>
      </c>
      <c r="F8" s="9">
        <f t="shared" ref="F8:F13" si="1">C8/D8*100</f>
        <v>3.4482758620689653</v>
      </c>
      <c r="H8" s="7" t="s">
        <v>21</v>
      </c>
      <c r="I8" s="13">
        <f>SUM(B8:B9)</f>
        <v>1</v>
      </c>
      <c r="J8" s="13">
        <f>SUM(C8:C9)</f>
        <v>4</v>
      </c>
      <c r="K8" s="13">
        <f>SUM(D8:D9)</f>
        <v>57</v>
      </c>
      <c r="L8" s="9">
        <f>I8/K8*100</f>
        <v>1.7543859649122806</v>
      </c>
      <c r="M8" s="9">
        <f>J8/K8*100</f>
        <v>7.0175438596491224</v>
      </c>
      <c r="N8" s="14">
        <f>_xlfn.STDEV.P(E8:E9)</f>
        <v>1.7857142857142856</v>
      </c>
      <c r="O8" s="14">
        <f>_xlfn.STDEV.P(F8:F9)</f>
        <v>3.6330049261083737</v>
      </c>
      <c r="P8" s="14">
        <f>N8/SQRT(2)</f>
        <v>1.2626906806902634</v>
      </c>
      <c r="Q8" s="14">
        <f>O8/SQRT(2)</f>
        <v>2.568922419335363</v>
      </c>
    </row>
    <row r="9" spans="1:17" x14ac:dyDescent="0.25">
      <c r="A9" s="8" t="s">
        <v>45</v>
      </c>
      <c r="B9" s="9">
        <v>1</v>
      </c>
      <c r="C9" s="10">
        <v>3</v>
      </c>
      <c r="D9" s="10">
        <v>28</v>
      </c>
      <c r="E9" s="9">
        <f t="shared" si="0"/>
        <v>3.5714285714285712</v>
      </c>
      <c r="F9" s="9">
        <f t="shared" si="1"/>
        <v>10.714285714285714</v>
      </c>
      <c r="H9" s="8" t="s">
        <v>10</v>
      </c>
      <c r="I9" s="13">
        <f>SUM(B10:B13)</f>
        <v>2</v>
      </c>
      <c r="J9" s="13">
        <f>SUM(C10:C13)</f>
        <v>19</v>
      </c>
      <c r="K9" s="13">
        <f>SUM(D10:D13)</f>
        <v>108</v>
      </c>
      <c r="L9" s="9">
        <f>I9/K9*100</f>
        <v>1.8518518518518516</v>
      </c>
      <c r="M9" s="9">
        <f>J9/K9*100</f>
        <v>17.592592592592592</v>
      </c>
      <c r="N9" s="14">
        <f>_xlfn.STDEV.P(E10:E13)</f>
        <v>1.8569376146422765</v>
      </c>
      <c r="O9" s="14">
        <f>_xlfn.STDEV.P(F10:F13)</f>
        <v>4.1042475737166733</v>
      </c>
      <c r="P9" s="14">
        <f>N9/SQRT(4)</f>
        <v>0.92846880732113823</v>
      </c>
      <c r="Q9" s="14">
        <f>O9/SQRT(4)</f>
        <v>2.0521237868583366</v>
      </c>
    </row>
    <row r="10" spans="1:17" x14ac:dyDescent="0.25">
      <c r="A10" s="8" t="s">
        <v>43</v>
      </c>
      <c r="B10" s="9">
        <v>1</v>
      </c>
      <c r="C10" s="10">
        <v>6</v>
      </c>
      <c r="D10" s="10">
        <v>28</v>
      </c>
      <c r="E10" s="9">
        <f t="shared" si="0"/>
        <v>3.5714285714285712</v>
      </c>
      <c r="F10" s="9">
        <f t="shared" si="1"/>
        <v>21.428571428571427</v>
      </c>
    </row>
    <row r="11" spans="1:17" x14ac:dyDescent="0.25">
      <c r="A11" s="8" t="s">
        <v>46</v>
      </c>
      <c r="B11" s="9">
        <v>0</v>
      </c>
      <c r="C11" s="10">
        <v>3</v>
      </c>
      <c r="D11" s="10">
        <v>28</v>
      </c>
      <c r="E11" s="9">
        <f t="shared" si="0"/>
        <v>0</v>
      </c>
      <c r="F11" s="9">
        <f t="shared" si="1"/>
        <v>10.714285714285714</v>
      </c>
    </row>
    <row r="12" spans="1:17" x14ac:dyDescent="0.25">
      <c r="A12" s="8" t="s">
        <v>47</v>
      </c>
      <c r="B12" s="9">
        <v>0</v>
      </c>
      <c r="C12" s="10">
        <v>5</v>
      </c>
      <c r="D12" s="10">
        <v>26</v>
      </c>
      <c r="E12" s="9">
        <f t="shared" si="0"/>
        <v>0</v>
      </c>
      <c r="F12" s="9">
        <f t="shared" si="1"/>
        <v>19.230769230769234</v>
      </c>
    </row>
    <row r="13" spans="1:17" x14ac:dyDescent="0.25">
      <c r="A13" s="8" t="s">
        <v>48</v>
      </c>
      <c r="B13" s="9">
        <v>1</v>
      </c>
      <c r="C13" s="10">
        <v>5</v>
      </c>
      <c r="D13" s="10">
        <v>26</v>
      </c>
      <c r="E13" s="9">
        <f t="shared" si="0"/>
        <v>3.8461538461538463</v>
      </c>
      <c r="F13" s="9">
        <f t="shared" si="1"/>
        <v>19.230769230769234</v>
      </c>
    </row>
    <row r="14" spans="1:17" x14ac:dyDescent="0.25">
      <c r="A14" s="15" t="s">
        <v>39</v>
      </c>
    </row>
    <row r="15" spans="1:17" x14ac:dyDescent="0.25">
      <c r="A15" s="17"/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4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8B04A-2CDC-4900-9244-A7CE30FD0022}">
  <sheetPr>
    <pageSetUpPr fitToPage="1"/>
  </sheetPr>
  <dimension ref="A1:Q15"/>
  <sheetViews>
    <sheetView workbookViewId="0">
      <selection activeCell="A8" sqref="A8:F13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/>
    </row>
    <row r="2" spans="1:17" x14ac:dyDescent="0.25">
      <c r="A2" s="1" t="s">
        <v>4</v>
      </c>
      <c r="B2" s="4" t="s">
        <v>36</v>
      </c>
      <c r="C2" s="1" t="s">
        <v>5</v>
      </c>
      <c r="D2" s="2" t="s">
        <v>41</v>
      </c>
      <c r="E2" s="1" t="s">
        <v>6</v>
      </c>
      <c r="F2" s="5"/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/>
    </row>
    <row r="4" spans="1:17" x14ac:dyDescent="0.25">
      <c r="A4" s="1" t="s">
        <v>12</v>
      </c>
      <c r="B4" s="6" t="s">
        <v>54</v>
      </c>
      <c r="C4" s="1" t="s">
        <v>13</v>
      </c>
      <c r="D4" s="1">
        <v>8</v>
      </c>
      <c r="E4" s="1" t="s">
        <v>14</v>
      </c>
      <c r="F4" s="5"/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9">
        <v>0</v>
      </c>
      <c r="C8" s="9">
        <v>3</v>
      </c>
      <c r="D8" s="10">
        <v>26</v>
      </c>
      <c r="E8" s="9">
        <f t="shared" ref="E8:E13" si="0">B8/D8*100</f>
        <v>0</v>
      </c>
      <c r="F8" s="9">
        <f t="shared" ref="F8:F13" si="1">C8/D8*100</f>
        <v>11.538461538461538</v>
      </c>
      <c r="H8" s="7" t="s">
        <v>21</v>
      </c>
      <c r="I8" s="13">
        <f>SUM(B8:B9)</f>
        <v>0</v>
      </c>
      <c r="J8" s="13">
        <f>SUM(C8:C9)</f>
        <v>4</v>
      </c>
      <c r="K8" s="13">
        <f>SUM(D8:D9)</f>
        <v>52</v>
      </c>
      <c r="L8" s="9">
        <f>I8/K8*100</f>
        <v>0</v>
      </c>
      <c r="M8" s="9">
        <f>J8/K8*100</f>
        <v>7.6923076923076925</v>
      </c>
      <c r="N8" s="14">
        <f>_xlfn.STDEV.P(E8:E9)</f>
        <v>0</v>
      </c>
      <c r="O8" s="14">
        <f>_xlfn.STDEV.P(F8:F9)</f>
        <v>3.8461538461538458</v>
      </c>
      <c r="P8" s="14">
        <f>N8/SQRT(2)</f>
        <v>0</v>
      </c>
      <c r="Q8" s="14">
        <f>O8/SQRT(2)</f>
        <v>2.7196414661021056</v>
      </c>
    </row>
    <row r="9" spans="1:17" x14ac:dyDescent="0.25">
      <c r="A9" s="8" t="s">
        <v>45</v>
      </c>
      <c r="B9" s="9">
        <v>0</v>
      </c>
      <c r="C9" s="10">
        <v>1</v>
      </c>
      <c r="D9" s="10">
        <v>26</v>
      </c>
      <c r="E9" s="9">
        <f t="shared" si="0"/>
        <v>0</v>
      </c>
      <c r="F9" s="9">
        <f t="shared" si="1"/>
        <v>3.8461538461538463</v>
      </c>
      <c r="H9" s="8" t="s">
        <v>10</v>
      </c>
      <c r="I9" s="13">
        <f>SUM(B10:B13)</f>
        <v>4</v>
      </c>
      <c r="J9" s="13">
        <f>SUM(C10:C13)</f>
        <v>40</v>
      </c>
      <c r="K9" s="13">
        <f>SUM(D10:D13)</f>
        <v>105</v>
      </c>
      <c r="L9" s="9">
        <f>I9/K9*100</f>
        <v>3.8095238095238098</v>
      </c>
      <c r="M9" s="9">
        <f>J9/K9*100</f>
        <v>38.095238095238095</v>
      </c>
      <c r="N9" s="14">
        <f>_xlfn.STDEV.P(E10:E13)</f>
        <v>2.6198823586537778</v>
      </c>
      <c r="O9" s="14">
        <f>_xlfn.STDEV.P(F10:F13)</f>
        <v>10.104111713258822</v>
      </c>
      <c r="P9" s="14">
        <f>N9/SQRT(4)</f>
        <v>1.3099411793268889</v>
      </c>
      <c r="Q9" s="14">
        <f>O9/SQRT(4)</f>
        <v>5.0520558566294111</v>
      </c>
    </row>
    <row r="10" spans="1:17" x14ac:dyDescent="0.25">
      <c r="A10" s="8" t="s">
        <v>43</v>
      </c>
      <c r="B10" s="9">
        <v>1</v>
      </c>
      <c r="C10" s="10">
        <v>9</v>
      </c>
      <c r="D10" s="10">
        <v>26</v>
      </c>
      <c r="E10" s="9">
        <f t="shared" si="0"/>
        <v>3.8461538461538463</v>
      </c>
      <c r="F10" s="9">
        <f t="shared" si="1"/>
        <v>34.615384615384613</v>
      </c>
    </row>
    <row r="11" spans="1:17" x14ac:dyDescent="0.25">
      <c r="A11" s="8" t="s">
        <v>46</v>
      </c>
      <c r="B11" s="9">
        <v>1</v>
      </c>
      <c r="C11" s="10">
        <v>14</v>
      </c>
      <c r="D11" s="10">
        <v>26</v>
      </c>
      <c r="E11" s="9">
        <f t="shared" si="0"/>
        <v>3.8461538461538463</v>
      </c>
      <c r="F11" s="9">
        <f t="shared" si="1"/>
        <v>53.846153846153847</v>
      </c>
    </row>
    <row r="12" spans="1:17" x14ac:dyDescent="0.25">
      <c r="A12" s="8" t="s">
        <v>47</v>
      </c>
      <c r="B12" s="9">
        <v>2</v>
      </c>
      <c r="C12" s="10">
        <v>7</v>
      </c>
      <c r="D12" s="10">
        <v>27</v>
      </c>
      <c r="E12" s="9">
        <f t="shared" si="0"/>
        <v>7.4074074074074066</v>
      </c>
      <c r="F12" s="9">
        <f t="shared" si="1"/>
        <v>25.925925925925924</v>
      </c>
    </row>
    <row r="13" spans="1:17" x14ac:dyDescent="0.25">
      <c r="A13" s="8" t="s">
        <v>48</v>
      </c>
      <c r="B13" s="9">
        <v>0</v>
      </c>
      <c r="C13" s="10">
        <v>10</v>
      </c>
      <c r="D13" s="10">
        <v>26</v>
      </c>
      <c r="E13" s="9">
        <f t="shared" si="0"/>
        <v>0</v>
      </c>
      <c r="F13" s="9">
        <f t="shared" si="1"/>
        <v>38.461538461538467</v>
      </c>
    </row>
    <row r="14" spans="1:17" x14ac:dyDescent="0.25">
      <c r="A14" s="15" t="s">
        <v>39</v>
      </c>
    </row>
    <row r="15" spans="1:17" x14ac:dyDescent="0.25">
      <c r="A15" s="17"/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4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E0B85-4DCE-4304-8677-188D21A133C5}">
  <sheetPr>
    <pageSetUpPr fitToPage="1"/>
  </sheetPr>
  <dimension ref="A1:Q15"/>
  <sheetViews>
    <sheetView workbookViewId="0">
      <selection activeCell="B8" sqref="B8:D13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/>
    </row>
    <row r="2" spans="1:17" x14ac:dyDescent="0.25">
      <c r="A2" s="1" t="s">
        <v>4</v>
      </c>
      <c r="B2" s="4" t="s">
        <v>36</v>
      </c>
      <c r="C2" s="1" t="s">
        <v>5</v>
      </c>
      <c r="D2" s="2" t="s">
        <v>41</v>
      </c>
      <c r="E2" s="1" t="s">
        <v>6</v>
      </c>
      <c r="F2" s="5"/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/>
    </row>
    <row r="4" spans="1:17" x14ac:dyDescent="0.25">
      <c r="A4" s="1" t="s">
        <v>12</v>
      </c>
      <c r="B4" s="6" t="s">
        <v>57</v>
      </c>
      <c r="C4" s="1" t="s">
        <v>13</v>
      </c>
      <c r="D4" s="1">
        <v>9</v>
      </c>
      <c r="E4" s="1" t="s">
        <v>14</v>
      </c>
      <c r="F4" s="5"/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14">
        <v>0</v>
      </c>
      <c r="C8" s="14">
        <v>0</v>
      </c>
      <c r="D8" s="31">
        <v>27</v>
      </c>
      <c r="E8" s="9">
        <f t="shared" ref="E8:E13" si="0">B8/D8*100</f>
        <v>0</v>
      </c>
      <c r="F8" s="9">
        <f t="shared" ref="F8:F13" si="1">C8/D8*100</f>
        <v>0</v>
      </c>
      <c r="H8" s="7" t="s">
        <v>21</v>
      </c>
      <c r="I8" s="13">
        <f>SUM(B8:B9)</f>
        <v>1</v>
      </c>
      <c r="J8" s="13">
        <f>SUM(C8:C9)</f>
        <v>1</v>
      </c>
      <c r="K8" s="13">
        <f>SUM(D8:D9)</f>
        <v>55</v>
      </c>
      <c r="L8" s="9">
        <f>I8/K8*100</f>
        <v>1.8181818181818181</v>
      </c>
      <c r="M8" s="9">
        <f>J8/K8*100</f>
        <v>1.8181818181818181</v>
      </c>
      <c r="N8" s="14">
        <f>_xlfn.STDEV.P(E8:E9)</f>
        <v>1.7857142857142856</v>
      </c>
      <c r="O8" s="14">
        <f>_xlfn.STDEV.P(F8:F9)</f>
        <v>1.7857142857142856</v>
      </c>
      <c r="P8" s="14">
        <f>N8/SQRT(2)</f>
        <v>1.2626906806902634</v>
      </c>
      <c r="Q8" s="14">
        <f>O8/SQRT(2)</f>
        <v>1.2626906806902634</v>
      </c>
    </row>
    <row r="9" spans="1:17" x14ac:dyDescent="0.25">
      <c r="A9" s="8" t="s">
        <v>45</v>
      </c>
      <c r="B9" s="14">
        <v>1</v>
      </c>
      <c r="C9" s="14">
        <v>1</v>
      </c>
      <c r="D9" s="31">
        <v>28</v>
      </c>
      <c r="E9" s="9">
        <f t="shared" si="0"/>
        <v>3.5714285714285712</v>
      </c>
      <c r="F9" s="9">
        <f t="shared" si="1"/>
        <v>3.5714285714285712</v>
      </c>
      <c r="H9" s="8" t="s">
        <v>10</v>
      </c>
      <c r="I9" s="13">
        <f>SUM(B10:B13)</f>
        <v>21</v>
      </c>
      <c r="J9" s="13">
        <f>SUM(C10:C13)</f>
        <v>32</v>
      </c>
      <c r="K9" s="13">
        <f>SUM(D10:D13)</f>
        <v>103</v>
      </c>
      <c r="L9" s="9">
        <f>I9/K9*100</f>
        <v>20.388349514563107</v>
      </c>
      <c r="M9" s="9">
        <f>J9/K9*100</f>
        <v>31.067961165048541</v>
      </c>
      <c r="N9" s="14">
        <f>_xlfn.STDEV.P(E10:E13)</f>
        <v>5.981260060258407</v>
      </c>
      <c r="O9" s="14">
        <f>_xlfn.STDEV.P(F10:F13)</f>
        <v>1.1567394800612887</v>
      </c>
      <c r="P9" s="14">
        <f>N9/SQRT(4)</f>
        <v>2.9906300301292035</v>
      </c>
      <c r="Q9" s="14">
        <f>O9/SQRT(4)</f>
        <v>0.57836974003064434</v>
      </c>
    </row>
    <row r="10" spans="1:17" x14ac:dyDescent="0.25">
      <c r="A10" s="8" t="s">
        <v>43</v>
      </c>
      <c r="B10" s="14">
        <v>6</v>
      </c>
      <c r="C10" s="14">
        <v>8</v>
      </c>
      <c r="D10" s="31">
        <v>25</v>
      </c>
      <c r="E10" s="9">
        <f t="shared" si="0"/>
        <v>24</v>
      </c>
      <c r="F10" s="9">
        <f t="shared" si="1"/>
        <v>32</v>
      </c>
    </row>
    <row r="11" spans="1:17" x14ac:dyDescent="0.25">
      <c r="A11" s="8" t="s">
        <v>46</v>
      </c>
      <c r="B11" s="14">
        <v>3</v>
      </c>
      <c r="C11" s="14">
        <v>7</v>
      </c>
      <c r="D11" s="31">
        <v>24</v>
      </c>
      <c r="E11" s="9">
        <f t="shared" si="0"/>
        <v>12.5</v>
      </c>
      <c r="F11" s="9">
        <f t="shared" si="1"/>
        <v>29.166666666666668</v>
      </c>
    </row>
    <row r="12" spans="1:17" x14ac:dyDescent="0.25">
      <c r="A12" s="8" t="s">
        <v>47</v>
      </c>
      <c r="B12" s="14">
        <v>5</v>
      </c>
      <c r="C12" s="14">
        <v>9</v>
      </c>
      <c r="D12" s="31">
        <v>29</v>
      </c>
      <c r="E12" s="9">
        <f t="shared" si="0"/>
        <v>17.241379310344829</v>
      </c>
      <c r="F12" s="9">
        <f t="shared" si="1"/>
        <v>31.03448275862069</v>
      </c>
    </row>
    <row r="13" spans="1:17" x14ac:dyDescent="0.25">
      <c r="A13" s="8" t="s">
        <v>48</v>
      </c>
      <c r="B13" s="14">
        <v>7</v>
      </c>
      <c r="C13" s="14">
        <v>8</v>
      </c>
      <c r="D13" s="31">
        <v>25</v>
      </c>
      <c r="E13" s="9">
        <f t="shared" si="0"/>
        <v>28.000000000000004</v>
      </c>
      <c r="F13" s="9">
        <f t="shared" si="1"/>
        <v>32</v>
      </c>
    </row>
    <row r="14" spans="1:17" x14ac:dyDescent="0.25">
      <c r="A14" s="15" t="s">
        <v>39</v>
      </c>
    </row>
    <row r="15" spans="1:17" x14ac:dyDescent="0.25">
      <c r="A15" s="17"/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4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FDB9-6D49-4B45-8D3D-563AC5B006A7}">
  <sheetPr>
    <pageSetUpPr fitToPage="1"/>
  </sheetPr>
  <dimension ref="A1:Q15"/>
  <sheetViews>
    <sheetView workbookViewId="0">
      <selection activeCell="A8" sqref="A8:F13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/>
    </row>
    <row r="2" spans="1:17" x14ac:dyDescent="0.25">
      <c r="A2" s="1" t="s">
        <v>4</v>
      </c>
      <c r="B2" s="4">
        <v>44506</v>
      </c>
      <c r="C2" s="1" t="s">
        <v>5</v>
      </c>
      <c r="D2" s="2" t="s">
        <v>24</v>
      </c>
      <c r="E2" s="1" t="s">
        <v>6</v>
      </c>
      <c r="F2" s="5"/>
      <c r="I2" s="10"/>
      <c r="J2" s="10"/>
    </row>
    <row r="3" spans="1:17" x14ac:dyDescent="0.25">
      <c r="A3" s="1" t="s">
        <v>7</v>
      </c>
      <c r="B3" s="4" t="s">
        <v>8</v>
      </c>
      <c r="C3" s="1" t="s">
        <v>9</v>
      </c>
      <c r="D3" s="2" t="s">
        <v>10</v>
      </c>
      <c r="E3" s="1" t="s">
        <v>11</v>
      </c>
      <c r="F3" s="5"/>
    </row>
    <row r="4" spans="1:17" x14ac:dyDescent="0.25">
      <c r="A4" s="1" t="s">
        <v>12</v>
      </c>
      <c r="B4" s="6" t="s">
        <v>49</v>
      </c>
      <c r="C4" s="1" t="s">
        <v>13</v>
      </c>
      <c r="D4" s="1">
        <v>4</v>
      </c>
      <c r="E4" s="1" t="s">
        <v>14</v>
      </c>
      <c r="F4" s="5"/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9">
        <v>1</v>
      </c>
      <c r="C8" s="9">
        <v>2</v>
      </c>
      <c r="D8" s="10">
        <v>27</v>
      </c>
      <c r="E8" s="9">
        <f t="shared" ref="E8:E13" si="0">B8/D8*100</f>
        <v>3.7037037037037033</v>
      </c>
      <c r="F8" s="9">
        <f t="shared" ref="F8:F13" si="1">C8/D8*100</f>
        <v>7.4074074074074066</v>
      </c>
      <c r="H8" s="7" t="s">
        <v>21</v>
      </c>
      <c r="I8" s="13">
        <f>SUM(B8:B9)</f>
        <v>3</v>
      </c>
      <c r="J8" s="13">
        <f>SUM(C8:C9)</f>
        <v>4</v>
      </c>
      <c r="K8" s="13">
        <f>SUM(D8:D9)</f>
        <v>55</v>
      </c>
      <c r="L8" s="9">
        <f>I8/K8*100</f>
        <v>5.4545454545454541</v>
      </c>
      <c r="M8" s="9">
        <f>J8/K8*100</f>
        <v>7.2727272727272725</v>
      </c>
      <c r="N8" s="14">
        <f>_xlfn.STDEV.P(E8:E9)</f>
        <v>1.7195767195767222</v>
      </c>
      <c r="O8" s="14">
        <f>_xlfn.STDEV.P(F8:F9)</f>
        <v>0.1322751322751321</v>
      </c>
      <c r="P8" s="14">
        <f>N8/SQRT(2)</f>
        <v>1.2159243591832185</v>
      </c>
      <c r="Q8" s="14">
        <f>O8/SQRT(2)</f>
        <v>9.3532643014093461E-2</v>
      </c>
    </row>
    <row r="9" spans="1:17" x14ac:dyDescent="0.25">
      <c r="A9" s="8" t="s">
        <v>45</v>
      </c>
      <c r="B9" s="9">
        <v>2</v>
      </c>
      <c r="C9" s="10">
        <v>2</v>
      </c>
      <c r="D9" s="10">
        <v>28</v>
      </c>
      <c r="E9" s="9">
        <f t="shared" si="0"/>
        <v>7.1428571428571423</v>
      </c>
      <c r="F9" s="9">
        <f t="shared" si="1"/>
        <v>7.1428571428571423</v>
      </c>
      <c r="H9" s="8" t="s">
        <v>10</v>
      </c>
      <c r="I9" s="13">
        <f>SUM(B10:B13)</f>
        <v>40</v>
      </c>
      <c r="J9" s="13">
        <f>SUM(C10:C13)</f>
        <v>77</v>
      </c>
      <c r="K9" s="13">
        <f>SUM(D10:D13)</f>
        <v>108</v>
      </c>
      <c r="L9" s="9">
        <f>I9/K9*100</f>
        <v>37.037037037037038</v>
      </c>
      <c r="M9" s="9">
        <f>J9/K9*100</f>
        <v>71.296296296296291</v>
      </c>
      <c r="N9" s="14">
        <f>_xlfn.STDEV.P(E10:E13)</f>
        <v>5.2789711027102806</v>
      </c>
      <c r="O9" s="14">
        <f>_xlfn.STDEV.P(F10:F13)</f>
        <v>4.2151307206924651</v>
      </c>
      <c r="P9" s="14">
        <f>N9/SQRT(4)</f>
        <v>2.6394855513551403</v>
      </c>
      <c r="Q9" s="14">
        <f>O9/SQRT(4)</f>
        <v>2.1075653603462325</v>
      </c>
    </row>
    <row r="10" spans="1:17" x14ac:dyDescent="0.25">
      <c r="A10" s="8" t="s">
        <v>43</v>
      </c>
      <c r="B10" s="9">
        <v>10</v>
      </c>
      <c r="C10" s="10">
        <v>18</v>
      </c>
      <c r="D10" s="10">
        <v>25</v>
      </c>
      <c r="E10" s="9">
        <f t="shared" si="0"/>
        <v>40</v>
      </c>
      <c r="F10" s="9">
        <f t="shared" si="1"/>
        <v>72</v>
      </c>
    </row>
    <row r="11" spans="1:17" x14ac:dyDescent="0.25">
      <c r="A11" s="8" t="s">
        <v>46</v>
      </c>
      <c r="B11" s="9">
        <v>12</v>
      </c>
      <c r="C11" s="10">
        <v>20</v>
      </c>
      <c r="D11" s="10">
        <v>27</v>
      </c>
      <c r="E11" s="9">
        <f t="shared" si="0"/>
        <v>44.444444444444443</v>
      </c>
      <c r="F11" s="9">
        <f t="shared" si="1"/>
        <v>74.074074074074076</v>
      </c>
    </row>
    <row r="12" spans="1:17" x14ac:dyDescent="0.25">
      <c r="A12" s="8" t="s">
        <v>47</v>
      </c>
      <c r="B12" s="9">
        <v>9</v>
      </c>
      <c r="C12" s="10">
        <v>18</v>
      </c>
      <c r="D12" s="10">
        <v>28</v>
      </c>
      <c r="E12" s="9">
        <f t="shared" si="0"/>
        <v>32.142857142857146</v>
      </c>
      <c r="F12" s="9">
        <f t="shared" si="1"/>
        <v>64.285714285714292</v>
      </c>
    </row>
    <row r="13" spans="1:17" x14ac:dyDescent="0.25">
      <c r="A13" s="8" t="s">
        <v>48</v>
      </c>
      <c r="B13" s="9">
        <v>9</v>
      </c>
      <c r="C13" s="10">
        <v>21</v>
      </c>
      <c r="D13" s="10">
        <v>28</v>
      </c>
      <c r="E13" s="9">
        <f t="shared" si="0"/>
        <v>32.142857142857146</v>
      </c>
      <c r="F13" s="9">
        <f t="shared" si="1"/>
        <v>75</v>
      </c>
    </row>
    <row r="14" spans="1:17" x14ac:dyDescent="0.25">
      <c r="A14" s="15" t="s">
        <v>39</v>
      </c>
    </row>
    <row r="15" spans="1:17" x14ac:dyDescent="0.25">
      <c r="A15" s="17"/>
    </row>
  </sheetData>
  <mergeCells count="16">
    <mergeCell ref="F5:F7"/>
    <mergeCell ref="A5:A7"/>
    <mergeCell ref="B5:B7"/>
    <mergeCell ref="C5:C7"/>
    <mergeCell ref="D5:D7"/>
    <mergeCell ref="E5:E7"/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</mergeCells>
  <pageMargins left="0.7" right="0.7" top="0.75" bottom="0.75" header="0.3" footer="0.3"/>
  <pageSetup paperSize="9" scale="4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DA52-1EBB-49B0-BDC4-911F6E9C4DBB}">
  <sheetPr>
    <pageSetUpPr fitToPage="1"/>
  </sheetPr>
  <dimension ref="A1:Q15"/>
  <sheetViews>
    <sheetView workbookViewId="0">
      <selection activeCell="A8" sqref="A8:F13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/>
    </row>
    <row r="2" spans="1:17" x14ac:dyDescent="0.25">
      <c r="A2" s="1" t="s">
        <v>4</v>
      </c>
      <c r="B2" s="4">
        <v>44506</v>
      </c>
      <c r="C2" s="1" t="s">
        <v>5</v>
      </c>
      <c r="D2" s="2" t="s">
        <v>24</v>
      </c>
      <c r="E2" s="1" t="s">
        <v>6</v>
      </c>
      <c r="F2" s="5"/>
      <c r="I2" s="10"/>
      <c r="J2" s="10"/>
    </row>
    <row r="3" spans="1:17" x14ac:dyDescent="0.25">
      <c r="A3" s="1" t="s">
        <v>7</v>
      </c>
      <c r="B3" s="4" t="s">
        <v>8</v>
      </c>
      <c r="C3" s="1" t="s">
        <v>9</v>
      </c>
      <c r="D3" s="2" t="s">
        <v>10</v>
      </c>
      <c r="E3" s="1" t="s">
        <v>11</v>
      </c>
      <c r="F3" s="5"/>
    </row>
    <row r="4" spans="1:17" x14ac:dyDescent="0.25">
      <c r="A4" s="1" t="s">
        <v>12</v>
      </c>
      <c r="B4" s="6" t="s">
        <v>50</v>
      </c>
      <c r="C4" s="1" t="s">
        <v>13</v>
      </c>
      <c r="D4" s="1">
        <v>5</v>
      </c>
      <c r="E4" s="1" t="s">
        <v>14</v>
      </c>
      <c r="F4" s="5"/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9">
        <v>0</v>
      </c>
      <c r="C8" s="9">
        <v>0</v>
      </c>
      <c r="D8" s="10">
        <v>26</v>
      </c>
      <c r="E8" s="9">
        <f t="shared" ref="E8:E13" si="0">B8/D8*100</f>
        <v>0</v>
      </c>
      <c r="F8" s="9">
        <f t="shared" ref="F8:F13" si="1">C8/D8*100</f>
        <v>0</v>
      </c>
      <c r="H8" s="7" t="s">
        <v>21</v>
      </c>
      <c r="I8" s="13">
        <f>SUM(B8:B9)</f>
        <v>0</v>
      </c>
      <c r="J8" s="13">
        <f>SUM(C8:C9)</f>
        <v>0</v>
      </c>
      <c r="K8" s="13">
        <f>SUM(D8:D9)</f>
        <v>53</v>
      </c>
      <c r="L8" s="9">
        <f>I8/K8*100</f>
        <v>0</v>
      </c>
      <c r="M8" s="9">
        <f>J8/K8*100</f>
        <v>0</v>
      </c>
      <c r="N8" s="14">
        <f>_xlfn.STDEV.P(E8:E9)</f>
        <v>0</v>
      </c>
      <c r="O8" s="14">
        <f>_xlfn.STDEV.P(F8:F9)</f>
        <v>0</v>
      </c>
      <c r="P8" s="14">
        <f>N8/SQRT(2)</f>
        <v>0</v>
      </c>
      <c r="Q8" s="14">
        <f>O8/SQRT(2)</f>
        <v>0</v>
      </c>
    </row>
    <row r="9" spans="1:17" x14ac:dyDescent="0.25">
      <c r="A9" s="8" t="s">
        <v>45</v>
      </c>
      <c r="B9" s="9">
        <v>0</v>
      </c>
      <c r="C9" s="10">
        <v>0</v>
      </c>
      <c r="D9" s="10">
        <v>27</v>
      </c>
      <c r="E9" s="9">
        <f t="shared" si="0"/>
        <v>0</v>
      </c>
      <c r="F9" s="9">
        <f t="shared" si="1"/>
        <v>0</v>
      </c>
      <c r="H9" s="8" t="s">
        <v>10</v>
      </c>
      <c r="I9" s="13">
        <f>SUM(B10:B13)</f>
        <v>40</v>
      </c>
      <c r="J9" s="13">
        <f>SUM(C10:C13)</f>
        <v>82</v>
      </c>
      <c r="K9" s="13">
        <f>SUM(D10:D13)</f>
        <v>115</v>
      </c>
      <c r="L9" s="9">
        <f>I9/K9*100</f>
        <v>34.782608695652172</v>
      </c>
      <c r="M9" s="9">
        <f>J9/K9*100</f>
        <v>71.304347826086953</v>
      </c>
      <c r="N9" s="14">
        <f>_xlfn.STDEV.P(E10:E13)</f>
        <v>12.603274929469819</v>
      </c>
      <c r="O9" s="14">
        <f>_xlfn.STDEV.P(F10:F13)</f>
        <v>13.594679989577722</v>
      </c>
      <c r="P9" s="14">
        <f>N9/SQRT(4)</f>
        <v>6.3016374647349096</v>
      </c>
      <c r="Q9" s="14">
        <f>O9/SQRT(4)</f>
        <v>6.7973399947888611</v>
      </c>
    </row>
    <row r="10" spans="1:17" x14ac:dyDescent="0.25">
      <c r="A10" s="8" t="s">
        <v>43</v>
      </c>
      <c r="B10" s="9">
        <v>9</v>
      </c>
      <c r="C10" s="10">
        <v>20</v>
      </c>
      <c r="D10" s="10">
        <v>29</v>
      </c>
      <c r="E10" s="9">
        <f t="shared" si="0"/>
        <v>31.03448275862069</v>
      </c>
      <c r="F10" s="9">
        <f t="shared" si="1"/>
        <v>68.965517241379317</v>
      </c>
    </row>
    <row r="11" spans="1:17" x14ac:dyDescent="0.25">
      <c r="A11" s="8" t="s">
        <v>46</v>
      </c>
      <c r="B11" s="9">
        <v>16</v>
      </c>
      <c r="C11" s="10">
        <v>26</v>
      </c>
      <c r="D11" s="10">
        <v>29</v>
      </c>
      <c r="E11" s="9">
        <f t="shared" si="0"/>
        <v>55.172413793103445</v>
      </c>
      <c r="F11" s="9">
        <f t="shared" si="1"/>
        <v>89.65517241379311</v>
      </c>
    </row>
    <row r="12" spans="1:17" x14ac:dyDescent="0.25">
      <c r="A12" s="8" t="s">
        <v>47</v>
      </c>
      <c r="B12" s="9">
        <v>6</v>
      </c>
      <c r="C12" s="10">
        <v>15</v>
      </c>
      <c r="D12" s="10">
        <v>29</v>
      </c>
      <c r="E12" s="9">
        <f t="shared" si="0"/>
        <v>20.689655172413794</v>
      </c>
      <c r="F12" s="9">
        <f t="shared" si="1"/>
        <v>51.724137931034484</v>
      </c>
    </row>
    <row r="13" spans="1:17" x14ac:dyDescent="0.25">
      <c r="A13" s="8" t="s">
        <v>48</v>
      </c>
      <c r="B13" s="9">
        <v>9</v>
      </c>
      <c r="C13" s="10">
        <v>21</v>
      </c>
      <c r="D13" s="10">
        <v>28</v>
      </c>
      <c r="E13" s="9">
        <f t="shared" si="0"/>
        <v>32.142857142857146</v>
      </c>
      <c r="F13" s="9">
        <f t="shared" si="1"/>
        <v>75</v>
      </c>
    </row>
    <row r="14" spans="1:17" x14ac:dyDescent="0.25">
      <c r="A14" s="15" t="s">
        <v>39</v>
      </c>
    </row>
    <row r="15" spans="1:17" x14ac:dyDescent="0.25">
      <c r="A15" s="17"/>
    </row>
  </sheetData>
  <mergeCells count="16">
    <mergeCell ref="F5:F7"/>
    <mergeCell ref="A5:A7"/>
    <mergeCell ref="B5:B7"/>
    <mergeCell ref="C5:C7"/>
    <mergeCell ref="D5:D7"/>
    <mergeCell ref="E5:E7"/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</mergeCells>
  <pageMargins left="0.7" right="0.7" top="0.75" bottom="0.75" header="0.3" footer="0.3"/>
  <pageSetup paperSize="9" scale="4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FC38-4A51-47E1-9446-066505874667}">
  <sheetPr>
    <pageSetUpPr fitToPage="1"/>
  </sheetPr>
  <dimension ref="A1:Q15"/>
  <sheetViews>
    <sheetView workbookViewId="0">
      <selection activeCell="F17" sqref="F17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/>
    </row>
    <row r="2" spans="1:17" x14ac:dyDescent="0.25">
      <c r="A2" s="1" t="s">
        <v>4</v>
      </c>
      <c r="B2" s="4">
        <v>44506</v>
      </c>
      <c r="C2" s="1" t="s">
        <v>5</v>
      </c>
      <c r="D2" s="2" t="s">
        <v>24</v>
      </c>
      <c r="E2" s="1" t="s">
        <v>6</v>
      </c>
      <c r="F2" s="5"/>
      <c r="I2" s="10"/>
      <c r="J2" s="10"/>
    </row>
    <row r="3" spans="1:17" x14ac:dyDescent="0.25">
      <c r="A3" s="1" t="s">
        <v>7</v>
      </c>
      <c r="B3" s="4" t="s">
        <v>8</v>
      </c>
      <c r="C3" s="1" t="s">
        <v>9</v>
      </c>
      <c r="D3" s="2" t="s">
        <v>10</v>
      </c>
      <c r="E3" s="1" t="s">
        <v>11</v>
      </c>
      <c r="F3" s="5"/>
    </row>
    <row r="4" spans="1:17" x14ac:dyDescent="0.25">
      <c r="A4" s="1" t="s">
        <v>12</v>
      </c>
      <c r="B4" s="6" t="s">
        <v>58</v>
      </c>
      <c r="C4" s="1" t="s">
        <v>13</v>
      </c>
      <c r="D4" s="1">
        <v>6</v>
      </c>
      <c r="E4" s="1" t="s">
        <v>14</v>
      </c>
      <c r="F4" s="5"/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44</v>
      </c>
      <c r="B8" s="31">
        <v>1</v>
      </c>
      <c r="C8" s="14">
        <v>0</v>
      </c>
      <c r="D8" s="31">
        <v>28</v>
      </c>
      <c r="E8" s="9">
        <f t="shared" ref="E8:E13" si="0">B8/D8*100</f>
        <v>3.5714285714285712</v>
      </c>
      <c r="F8" s="9">
        <f t="shared" ref="F8:F13" si="1">C8/D8*100</f>
        <v>0</v>
      </c>
      <c r="H8" s="7" t="s">
        <v>21</v>
      </c>
      <c r="I8" s="13">
        <f>SUM(B8:B9)</f>
        <v>2</v>
      </c>
      <c r="J8" s="13">
        <f>SUM(C8:C9)</f>
        <v>1</v>
      </c>
      <c r="K8" s="13">
        <f>SUM(D8:D9)</f>
        <v>56</v>
      </c>
      <c r="L8" s="9">
        <f>I8/K8*100</f>
        <v>3.5714285714285712</v>
      </c>
      <c r="M8" s="9">
        <f>J8/K8*100</f>
        <v>1.7857142857142856</v>
      </c>
      <c r="N8" s="14">
        <f>_xlfn.STDEV.P(E8:E9)</f>
        <v>0</v>
      </c>
      <c r="O8" s="14">
        <f>_xlfn.STDEV.P(F8:F9)</f>
        <v>1.7857142857142856</v>
      </c>
      <c r="P8" s="14">
        <f>N8/SQRT(2)</f>
        <v>0</v>
      </c>
      <c r="Q8" s="14">
        <f>O8/SQRT(2)</f>
        <v>1.2626906806902634</v>
      </c>
    </row>
    <row r="9" spans="1:17" x14ac:dyDescent="0.25">
      <c r="A9" s="8" t="s">
        <v>45</v>
      </c>
      <c r="B9" s="14">
        <v>1</v>
      </c>
      <c r="C9" s="14">
        <v>1</v>
      </c>
      <c r="D9" s="31">
        <v>28</v>
      </c>
      <c r="E9" s="9">
        <f t="shared" si="0"/>
        <v>3.5714285714285712</v>
      </c>
      <c r="F9" s="9">
        <f t="shared" si="1"/>
        <v>3.5714285714285712</v>
      </c>
      <c r="H9" s="8" t="s">
        <v>10</v>
      </c>
      <c r="I9" s="13">
        <f>SUM(B10:B13)</f>
        <v>92</v>
      </c>
      <c r="J9" s="13">
        <f>SUM(C10:C13)</f>
        <v>97</v>
      </c>
      <c r="K9" s="13">
        <f>SUM(D10:D13)</f>
        <v>106</v>
      </c>
      <c r="L9" s="9">
        <f>I9/K9*100</f>
        <v>86.79245283018868</v>
      </c>
      <c r="M9" s="9">
        <f>J9/K9*100</f>
        <v>91.509433962264154</v>
      </c>
      <c r="N9" s="14">
        <f>_xlfn.STDEV.P(E10:E13)</f>
        <v>6.181025909942699</v>
      </c>
      <c r="O9" s="14">
        <f>_xlfn.STDEV.P(F10:F13)</f>
        <v>3.3797860576515291</v>
      </c>
      <c r="P9" s="14">
        <f>N9/SQRT(4)</f>
        <v>3.0905129549713495</v>
      </c>
      <c r="Q9" s="14">
        <f>O9/SQRT(4)</f>
        <v>1.6898930288257645</v>
      </c>
    </row>
    <row r="10" spans="1:17" x14ac:dyDescent="0.25">
      <c r="A10" s="8" t="s">
        <v>43</v>
      </c>
      <c r="B10" s="14">
        <v>24</v>
      </c>
      <c r="C10" s="14">
        <v>27</v>
      </c>
      <c r="D10" s="31">
        <v>29</v>
      </c>
      <c r="E10" s="9">
        <f t="shared" si="0"/>
        <v>82.758620689655174</v>
      </c>
      <c r="F10" s="9">
        <f t="shared" si="1"/>
        <v>93.103448275862064</v>
      </c>
    </row>
    <row r="11" spans="1:17" x14ac:dyDescent="0.25">
      <c r="A11" s="8" t="s">
        <v>46</v>
      </c>
      <c r="B11" s="14">
        <v>20</v>
      </c>
      <c r="C11" s="14">
        <v>22</v>
      </c>
      <c r="D11" s="31">
        <v>25</v>
      </c>
      <c r="E11" s="9">
        <f t="shared" si="0"/>
        <v>80</v>
      </c>
      <c r="F11" s="9">
        <f t="shared" si="1"/>
        <v>88</v>
      </c>
    </row>
    <row r="12" spans="1:17" x14ac:dyDescent="0.25">
      <c r="A12" s="8" t="s">
        <v>47</v>
      </c>
      <c r="B12" s="14">
        <v>23</v>
      </c>
      <c r="C12" s="14">
        <v>23</v>
      </c>
      <c r="D12" s="31">
        <v>26</v>
      </c>
      <c r="E12" s="9">
        <f t="shared" si="0"/>
        <v>88.461538461538453</v>
      </c>
      <c r="F12" s="9">
        <f t="shared" si="1"/>
        <v>88.461538461538453</v>
      </c>
    </row>
    <row r="13" spans="1:17" x14ac:dyDescent="0.25">
      <c r="A13" s="8" t="s">
        <v>48</v>
      </c>
      <c r="B13" s="31">
        <v>25</v>
      </c>
      <c r="C13" s="14">
        <v>25</v>
      </c>
      <c r="D13" s="31">
        <v>26</v>
      </c>
      <c r="E13" s="9">
        <f t="shared" si="0"/>
        <v>96.15384615384616</v>
      </c>
      <c r="F13" s="9">
        <f t="shared" si="1"/>
        <v>96.15384615384616</v>
      </c>
    </row>
    <row r="14" spans="1:17" x14ac:dyDescent="0.25">
      <c r="A14" s="15" t="s">
        <v>39</v>
      </c>
    </row>
    <row r="15" spans="1:17" x14ac:dyDescent="0.25">
      <c r="A15" s="17"/>
    </row>
  </sheetData>
  <mergeCells count="16">
    <mergeCell ref="F5:F7"/>
    <mergeCell ref="A5:A7"/>
    <mergeCell ref="B5:B7"/>
    <mergeCell ref="C5:C7"/>
    <mergeCell ref="D5:D7"/>
    <mergeCell ref="E5:E7"/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</mergeCells>
  <pageMargins left="0.7" right="0.7" top="0.75" bottom="0.75" header="0.3" footer="0.3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F8282-8C12-49A4-AA40-DCC4AF1E203C}">
  <sheetPr>
    <pageSetUpPr fitToPage="1"/>
  </sheetPr>
  <dimension ref="A1:Q23"/>
  <sheetViews>
    <sheetView topLeftCell="B1" workbookViewId="0">
      <selection activeCell="A5" sqref="A5:F21"/>
    </sheetView>
  </sheetViews>
  <sheetFormatPr defaultRowHeight="15" x14ac:dyDescent="0.25"/>
  <cols>
    <col min="1" max="1" width="30.140625" bestFit="1" customWidth="1"/>
    <col min="2" max="2" width="12.140625" bestFit="1" customWidth="1"/>
    <col min="3" max="3" width="13.42578125" bestFit="1" customWidth="1"/>
    <col min="4" max="4" width="14.5703125" bestFit="1" customWidth="1"/>
    <col min="5" max="5" width="9.85546875" bestFit="1" customWidth="1"/>
    <col min="6" max="6" width="13.42578125" bestFit="1" customWidth="1"/>
    <col min="7" max="7" width="9.57031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4" width="8.5703125" bestFit="1" customWidth="1"/>
    <col min="15" max="15" width="9.42578125" bestFit="1" customWidth="1"/>
    <col min="16" max="16" width="8.42578125" bestFit="1" customWidth="1"/>
    <col min="17" max="17" width="9.28515625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>
        <v>44413</v>
      </c>
    </row>
    <row r="2" spans="1:17" x14ac:dyDescent="0.25">
      <c r="A2" s="1" t="s">
        <v>4</v>
      </c>
      <c r="B2" s="4">
        <v>44405</v>
      </c>
      <c r="C2" s="1" t="s">
        <v>5</v>
      </c>
      <c r="D2" s="2" t="s">
        <v>24</v>
      </c>
      <c r="E2" s="1" t="s">
        <v>6</v>
      </c>
      <c r="F2" s="5">
        <v>0.625</v>
      </c>
      <c r="I2" s="10"/>
      <c r="J2" s="10"/>
    </row>
    <row r="3" spans="1:17" x14ac:dyDescent="0.25">
      <c r="A3" s="1" t="s">
        <v>7</v>
      </c>
      <c r="B3" s="4" t="s">
        <v>8</v>
      </c>
      <c r="C3" s="1" t="s">
        <v>9</v>
      </c>
      <c r="D3" s="2" t="s">
        <v>10</v>
      </c>
      <c r="E3" s="1" t="s">
        <v>11</v>
      </c>
      <c r="F3" s="5">
        <v>0.66666666666666663</v>
      </c>
    </row>
    <row r="4" spans="1:17" x14ac:dyDescent="0.25">
      <c r="A4" s="1" t="s">
        <v>12</v>
      </c>
      <c r="B4" s="6" t="s">
        <v>22</v>
      </c>
      <c r="C4" s="1" t="s">
        <v>13</v>
      </c>
      <c r="D4" s="1">
        <v>3</v>
      </c>
      <c r="E4" s="1" t="s">
        <v>14</v>
      </c>
      <c r="F4" s="5">
        <v>0.625</v>
      </c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21</v>
      </c>
      <c r="B8" s="9">
        <v>0</v>
      </c>
      <c r="C8" s="9">
        <v>1</v>
      </c>
      <c r="D8" s="10">
        <v>25</v>
      </c>
      <c r="E8" s="9">
        <f>B8/D8*100</f>
        <v>0</v>
      </c>
      <c r="F8" s="9">
        <f>C8/D8*100</f>
        <v>4</v>
      </c>
      <c r="H8" s="7" t="s">
        <v>21</v>
      </c>
      <c r="I8" s="13">
        <f>SUM(B8:B9)</f>
        <v>1</v>
      </c>
      <c r="J8" s="13">
        <f>SUM(C8:C9)</f>
        <v>3</v>
      </c>
      <c r="K8" s="13">
        <f>SUM(D8:D9)</f>
        <v>49</v>
      </c>
      <c r="L8" s="9">
        <f t="shared" ref="L8:L14" si="0">I8/K8*100</f>
        <v>2.0408163265306123</v>
      </c>
      <c r="M8" s="9">
        <f t="shared" ref="M8:M14" si="1">J8/K8*100</f>
        <v>6.1224489795918364</v>
      </c>
      <c r="N8" s="14">
        <f>_xlfn.STDEV.P(E8:E9)</f>
        <v>2.083333333333333</v>
      </c>
      <c r="O8" s="14">
        <f>_xlfn.STDEV.P(F8:F9)</f>
        <v>2.1666666666666665</v>
      </c>
      <c r="P8" s="14">
        <f>N8/SQRT(2)</f>
        <v>1.4731391274719736</v>
      </c>
      <c r="Q8" s="14">
        <f>O8/SQRT(2)</f>
        <v>1.5320646925708528</v>
      </c>
    </row>
    <row r="9" spans="1:17" x14ac:dyDescent="0.25">
      <c r="A9" s="8" t="s">
        <v>21</v>
      </c>
      <c r="B9" s="9">
        <v>1</v>
      </c>
      <c r="C9" s="10">
        <v>2</v>
      </c>
      <c r="D9" s="10">
        <v>24</v>
      </c>
      <c r="E9" s="9">
        <f t="shared" ref="E9:E21" si="2">B9/D9*100</f>
        <v>4.1666666666666661</v>
      </c>
      <c r="F9" s="9">
        <f t="shared" ref="F9:F21" si="3">C9/D9*100</f>
        <v>8.3333333333333321</v>
      </c>
      <c r="H9" s="8" t="s">
        <v>25</v>
      </c>
      <c r="I9" s="13">
        <f>SUM(B10:B11)</f>
        <v>17</v>
      </c>
      <c r="J9" s="13">
        <f>SUM(C10:C11)</f>
        <v>28</v>
      </c>
      <c r="K9" s="13">
        <f>SUM(D10:D11)</f>
        <v>51</v>
      </c>
      <c r="L9" s="9">
        <f t="shared" si="0"/>
        <v>33.333333333333329</v>
      </c>
      <c r="M9" s="9">
        <f t="shared" si="1"/>
        <v>54.901960784313729</v>
      </c>
      <c r="N9" s="14">
        <f>_xlfn.STDEV.P(E10:E11)</f>
        <v>5.2307692307692335</v>
      </c>
      <c r="O9" s="14">
        <f>_xlfn.STDEV.P(F10:F11)</f>
        <v>6.7692307692307123</v>
      </c>
      <c r="P9" s="14">
        <f t="shared" ref="P9:Q14" si="4">N9/SQRT(2)</f>
        <v>3.6987123938988655</v>
      </c>
      <c r="Q9" s="14">
        <f t="shared" si="4"/>
        <v>4.7865689803396654</v>
      </c>
    </row>
    <row r="10" spans="1:17" x14ac:dyDescent="0.25">
      <c r="A10" s="8" t="s">
        <v>25</v>
      </c>
      <c r="B10" s="9">
        <v>7</v>
      </c>
      <c r="C10" s="10">
        <v>12</v>
      </c>
      <c r="D10" s="10">
        <v>25</v>
      </c>
      <c r="E10" s="9">
        <f t="shared" si="2"/>
        <v>28.000000000000004</v>
      </c>
      <c r="F10" s="9">
        <f t="shared" si="3"/>
        <v>48</v>
      </c>
      <c r="H10" s="8" t="s">
        <v>26</v>
      </c>
      <c r="I10" s="13">
        <f>SUM(B12:B13)</f>
        <v>15</v>
      </c>
      <c r="J10" s="13">
        <f>SUM(C12:C13)</f>
        <v>34</v>
      </c>
      <c r="K10" s="13">
        <f>SUM(D12:D13)</f>
        <v>51</v>
      </c>
      <c r="L10" s="9">
        <f t="shared" si="0"/>
        <v>29.411764705882355</v>
      </c>
      <c r="M10" s="9">
        <f t="shared" si="1"/>
        <v>66.666666666666657</v>
      </c>
      <c r="N10" s="14">
        <f>_xlfn.STDEV.P(E12:E13)</f>
        <v>1.3846153846153832</v>
      </c>
      <c r="O10" s="14">
        <f>_xlfn.STDEV.P(F12:F13)</f>
        <v>13.076923076923105</v>
      </c>
      <c r="P10" s="14">
        <f t="shared" si="4"/>
        <v>0.97907092779675708</v>
      </c>
      <c r="Q10" s="14">
        <f t="shared" si="4"/>
        <v>9.2467809847471791</v>
      </c>
    </row>
    <row r="11" spans="1:17" x14ac:dyDescent="0.25">
      <c r="A11" s="8" t="s">
        <v>25</v>
      </c>
      <c r="B11" s="9">
        <v>10</v>
      </c>
      <c r="C11" s="10">
        <v>16</v>
      </c>
      <c r="D11" s="10">
        <v>26</v>
      </c>
      <c r="E11" s="9">
        <f t="shared" si="2"/>
        <v>38.461538461538467</v>
      </c>
      <c r="F11" s="9">
        <f t="shared" si="3"/>
        <v>61.53846153846154</v>
      </c>
      <c r="H11" s="8" t="s">
        <v>27</v>
      </c>
      <c r="I11" s="13">
        <f>SUM(B14:B15)</f>
        <v>21</v>
      </c>
      <c r="J11" s="13">
        <f>SUM(C14:C15)</f>
        <v>43</v>
      </c>
      <c r="K11" s="13">
        <f>SUM(D14:D15)</f>
        <v>59</v>
      </c>
      <c r="L11" s="9">
        <f t="shared" si="0"/>
        <v>35.593220338983052</v>
      </c>
      <c r="M11" s="9">
        <f t="shared" si="1"/>
        <v>72.881355932203391</v>
      </c>
      <c r="N11" s="14">
        <f>_xlfn.STDEV.P(E14:E15)</f>
        <v>1.091954022988503</v>
      </c>
      <c r="O11" s="14">
        <f>_xlfn.STDEV.P(F14:F15)</f>
        <v>10.632183908046045</v>
      </c>
      <c r="P11" s="14">
        <f t="shared" si="4"/>
        <v>0.77212809439910157</v>
      </c>
      <c r="Q11" s="14">
        <f t="shared" si="4"/>
        <v>7.518089340201846</v>
      </c>
    </row>
    <row r="12" spans="1:17" x14ac:dyDescent="0.25">
      <c r="A12" s="8" t="s">
        <v>26</v>
      </c>
      <c r="B12" s="9">
        <v>7</v>
      </c>
      <c r="C12" s="10">
        <v>20</v>
      </c>
      <c r="D12" s="10">
        <v>25</v>
      </c>
      <c r="E12" s="9">
        <f t="shared" si="2"/>
        <v>28.000000000000004</v>
      </c>
      <c r="F12" s="9">
        <f t="shared" si="3"/>
        <v>80</v>
      </c>
      <c r="H12" s="8" t="s">
        <v>28</v>
      </c>
      <c r="I12" s="13">
        <f>SUM(B16:B17)</f>
        <v>8</v>
      </c>
      <c r="J12" s="13">
        <f>SUM(C16:C17)</f>
        <v>22</v>
      </c>
      <c r="K12" s="13">
        <f>SUM(D16:D17)</f>
        <v>40</v>
      </c>
      <c r="L12" s="9">
        <f t="shared" si="0"/>
        <v>20</v>
      </c>
      <c r="M12" s="9">
        <f t="shared" si="1"/>
        <v>55.000000000000007</v>
      </c>
      <c r="N12" s="14">
        <f>_xlfn.STDEV.P(E16:E17)</f>
        <v>0</v>
      </c>
      <c r="O12" s="14">
        <f>_xlfn.STDEV.P(F16:F17)</f>
        <v>5</v>
      </c>
      <c r="P12" s="14">
        <f t="shared" si="4"/>
        <v>0</v>
      </c>
      <c r="Q12" s="14">
        <f t="shared" si="4"/>
        <v>3.5355339059327373</v>
      </c>
    </row>
    <row r="13" spans="1:17" x14ac:dyDescent="0.25">
      <c r="A13" s="8" t="s">
        <v>26</v>
      </c>
      <c r="B13" s="9">
        <v>8</v>
      </c>
      <c r="C13" s="10">
        <v>14</v>
      </c>
      <c r="D13" s="10">
        <v>26</v>
      </c>
      <c r="E13" s="9">
        <f t="shared" si="2"/>
        <v>30.76923076923077</v>
      </c>
      <c r="F13" s="9">
        <f t="shared" si="3"/>
        <v>53.846153846153847</v>
      </c>
      <c r="H13" s="11" t="s">
        <v>29</v>
      </c>
      <c r="I13" s="13">
        <f>SUM(B18:B19)</f>
        <v>5</v>
      </c>
      <c r="J13" s="13">
        <f>SUM(C18:C19)</f>
        <v>21</v>
      </c>
      <c r="K13" s="13">
        <f>SUM(D18:D19)</f>
        <v>30</v>
      </c>
      <c r="L13" s="9">
        <f t="shared" si="0"/>
        <v>16.666666666666664</v>
      </c>
      <c r="M13" s="9">
        <f t="shared" si="1"/>
        <v>70</v>
      </c>
      <c r="N13" s="14">
        <f>_xlfn.STDEV.P(E18:E19)</f>
        <v>2.2321428571428523</v>
      </c>
      <c r="O13" s="14">
        <f>_xlfn.STDEV.P(F18:F19)</f>
        <v>12.05357142857142</v>
      </c>
      <c r="P13" s="14">
        <f t="shared" si="4"/>
        <v>1.5783633508628259</v>
      </c>
      <c r="Q13" s="14">
        <f t="shared" si="4"/>
        <v>8.5231620946592717</v>
      </c>
    </row>
    <row r="14" spans="1:17" x14ac:dyDescent="0.25">
      <c r="A14" s="8" t="s">
        <v>27</v>
      </c>
      <c r="B14" s="9">
        <v>11</v>
      </c>
      <c r="C14" s="10">
        <v>25</v>
      </c>
      <c r="D14" s="10">
        <v>30</v>
      </c>
      <c r="E14" s="9">
        <f t="shared" si="2"/>
        <v>36.666666666666664</v>
      </c>
      <c r="F14" s="9">
        <f t="shared" si="3"/>
        <v>83.333333333333343</v>
      </c>
      <c r="H14" s="12" t="s">
        <v>30</v>
      </c>
      <c r="I14" s="13">
        <f>SUM(B20:B21)</f>
        <v>2</v>
      </c>
      <c r="J14" s="13">
        <f>SUM(C20:C21)</f>
        <v>3</v>
      </c>
      <c r="K14" s="13">
        <f>SUM(D20:D21)</f>
        <v>21</v>
      </c>
      <c r="L14" s="9">
        <f t="shared" si="0"/>
        <v>9.5238095238095237</v>
      </c>
      <c r="M14" s="9">
        <f t="shared" si="1"/>
        <v>14.285714285714285</v>
      </c>
      <c r="N14" s="14">
        <f>_xlfn.STDEV.P(E20:E21)</f>
        <v>0.45454545454545414</v>
      </c>
      <c r="O14" s="14">
        <f>_xlfn.STDEV.P(F20:F21)</f>
        <v>4.0909090909090917</v>
      </c>
      <c r="P14" s="14">
        <f t="shared" si="4"/>
        <v>0.3214121732666122</v>
      </c>
      <c r="Q14" s="14">
        <f t="shared" si="4"/>
        <v>2.8927095593995129</v>
      </c>
    </row>
    <row r="15" spans="1:17" x14ac:dyDescent="0.25">
      <c r="A15" s="8" t="s">
        <v>27</v>
      </c>
      <c r="B15" s="9">
        <v>10</v>
      </c>
      <c r="C15" s="10">
        <v>18</v>
      </c>
      <c r="D15" s="9">
        <v>29</v>
      </c>
      <c r="E15" s="9">
        <f t="shared" si="2"/>
        <v>34.482758620689658</v>
      </c>
      <c r="F15" s="9">
        <f t="shared" si="3"/>
        <v>62.068965517241381</v>
      </c>
    </row>
    <row r="16" spans="1:17" x14ac:dyDescent="0.25">
      <c r="A16" s="8" t="s">
        <v>28</v>
      </c>
      <c r="B16" s="9">
        <v>4</v>
      </c>
      <c r="C16" s="9">
        <v>12</v>
      </c>
      <c r="D16" s="10">
        <v>20</v>
      </c>
      <c r="E16" s="9">
        <f t="shared" si="2"/>
        <v>20</v>
      </c>
      <c r="F16" s="9">
        <f t="shared" si="3"/>
        <v>60</v>
      </c>
    </row>
    <row r="17" spans="1:6" x14ac:dyDescent="0.25">
      <c r="A17" s="8" t="s">
        <v>28</v>
      </c>
      <c r="B17" s="9">
        <v>4</v>
      </c>
      <c r="C17" s="10">
        <v>10</v>
      </c>
      <c r="D17" s="10">
        <v>20</v>
      </c>
      <c r="E17" s="9">
        <f t="shared" si="2"/>
        <v>20</v>
      </c>
      <c r="F17" s="9">
        <f t="shared" si="3"/>
        <v>50</v>
      </c>
    </row>
    <row r="18" spans="1:6" x14ac:dyDescent="0.25">
      <c r="A18" s="11" t="s">
        <v>29</v>
      </c>
      <c r="B18" s="9">
        <v>3</v>
      </c>
      <c r="C18" s="10">
        <v>13</v>
      </c>
      <c r="D18" s="10">
        <v>16</v>
      </c>
      <c r="E18" s="9">
        <f t="shared" si="2"/>
        <v>18.75</v>
      </c>
      <c r="F18" s="9">
        <f t="shared" si="3"/>
        <v>81.25</v>
      </c>
    </row>
    <row r="19" spans="1:6" x14ac:dyDescent="0.25">
      <c r="A19" s="12" t="s">
        <v>29</v>
      </c>
      <c r="B19" s="9">
        <v>2</v>
      </c>
      <c r="C19" s="10">
        <v>8</v>
      </c>
      <c r="D19" s="10">
        <v>14</v>
      </c>
      <c r="E19" s="9">
        <f t="shared" si="2"/>
        <v>14.285714285714285</v>
      </c>
      <c r="F19" s="9">
        <f t="shared" si="3"/>
        <v>57.142857142857139</v>
      </c>
    </row>
    <row r="20" spans="1:6" x14ac:dyDescent="0.25">
      <c r="A20" s="12" t="s">
        <v>30</v>
      </c>
      <c r="B20" s="9">
        <v>1</v>
      </c>
      <c r="C20" s="10">
        <v>2</v>
      </c>
      <c r="D20" s="10">
        <v>11</v>
      </c>
      <c r="E20" s="9">
        <f t="shared" si="2"/>
        <v>9.0909090909090917</v>
      </c>
      <c r="F20" s="9">
        <f t="shared" si="3"/>
        <v>18.181818181818183</v>
      </c>
    </row>
    <row r="21" spans="1:6" x14ac:dyDescent="0.25">
      <c r="A21" s="12" t="s">
        <v>30</v>
      </c>
      <c r="B21" s="9">
        <v>1</v>
      </c>
      <c r="C21" s="10">
        <v>1</v>
      </c>
      <c r="D21" s="10">
        <v>10</v>
      </c>
      <c r="E21" s="9">
        <f t="shared" si="2"/>
        <v>10</v>
      </c>
      <c r="F21" s="9">
        <f t="shared" si="3"/>
        <v>10</v>
      </c>
    </row>
    <row r="22" spans="1:6" x14ac:dyDescent="0.25">
      <c r="A22" s="15" t="s">
        <v>39</v>
      </c>
    </row>
    <row r="23" spans="1:6" x14ac:dyDescent="0.25">
      <c r="A23" s="29" t="s">
        <v>59</v>
      </c>
    </row>
  </sheetData>
  <mergeCells count="16">
    <mergeCell ref="F5:F7"/>
    <mergeCell ref="A5:A7"/>
    <mergeCell ref="B5:B7"/>
    <mergeCell ref="C5:C7"/>
    <mergeCell ref="D5:D7"/>
    <mergeCell ref="E5:E7"/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</mergeCells>
  <pageMargins left="0.7" right="0.7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59BDE-CFC4-4B78-9650-5DE52942FEC8}">
  <sheetPr>
    <pageSetUpPr fitToPage="1"/>
  </sheetPr>
  <dimension ref="A1:Q31"/>
  <sheetViews>
    <sheetView topLeftCell="B1" workbookViewId="0">
      <selection activeCell="A5" sqref="A5:F29"/>
    </sheetView>
  </sheetViews>
  <sheetFormatPr defaultRowHeight="15" x14ac:dyDescent="0.25"/>
  <cols>
    <col min="1" max="1" width="30.140625" bestFit="1" customWidth="1"/>
    <col min="2" max="2" width="12.140625" bestFit="1" customWidth="1"/>
    <col min="3" max="3" width="13.42578125" bestFit="1" customWidth="1"/>
    <col min="4" max="4" width="14.5703125" bestFit="1" customWidth="1"/>
    <col min="5" max="5" width="9.85546875" bestFit="1" customWidth="1"/>
    <col min="6" max="6" width="13.42578125" bestFit="1" customWidth="1"/>
    <col min="7" max="7" width="9.57031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4" width="8.5703125" bestFit="1" customWidth="1"/>
    <col min="15" max="15" width="9.42578125" bestFit="1" customWidth="1"/>
    <col min="16" max="16" width="8.42578125" bestFit="1" customWidth="1"/>
    <col min="17" max="17" width="9.28515625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>
        <v>44419</v>
      </c>
    </row>
    <row r="2" spans="1:17" x14ac:dyDescent="0.25">
      <c r="A2" s="1" t="s">
        <v>4</v>
      </c>
      <c r="B2" s="4">
        <v>44405</v>
      </c>
      <c r="C2" s="1" t="s">
        <v>5</v>
      </c>
      <c r="D2" s="2" t="s">
        <v>24</v>
      </c>
      <c r="E2" s="1" t="s">
        <v>6</v>
      </c>
      <c r="F2" s="5">
        <v>0.64583333333333337</v>
      </c>
      <c r="I2" s="10"/>
      <c r="J2" s="10"/>
    </row>
    <row r="3" spans="1:17" x14ac:dyDescent="0.25">
      <c r="A3" s="1" t="s">
        <v>7</v>
      </c>
      <c r="B3" s="4" t="s">
        <v>8</v>
      </c>
      <c r="C3" s="1" t="s">
        <v>9</v>
      </c>
      <c r="D3" s="2" t="s">
        <v>10</v>
      </c>
      <c r="E3" s="1" t="s">
        <v>11</v>
      </c>
      <c r="F3" s="5">
        <v>0.6875</v>
      </c>
    </row>
    <row r="4" spans="1:17" x14ac:dyDescent="0.25">
      <c r="A4" s="1" t="s">
        <v>12</v>
      </c>
      <c r="B4" s="6" t="s">
        <v>22</v>
      </c>
      <c r="C4" s="1" t="s">
        <v>13</v>
      </c>
      <c r="D4" s="1">
        <v>4</v>
      </c>
      <c r="E4" s="1" t="s">
        <v>14</v>
      </c>
      <c r="F4" s="5">
        <v>0.625</v>
      </c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21</v>
      </c>
      <c r="B8" s="9">
        <v>1</v>
      </c>
      <c r="C8" s="9">
        <v>2</v>
      </c>
      <c r="D8" s="7">
        <v>26</v>
      </c>
      <c r="E8" s="9">
        <f>B8/D8*100</f>
        <v>3.8461538461538463</v>
      </c>
      <c r="F8" s="9">
        <f>C8/D8*100</f>
        <v>7.6923076923076925</v>
      </c>
      <c r="H8" s="7" t="s">
        <v>21</v>
      </c>
      <c r="I8" s="13">
        <f>SUM(B8:B9)</f>
        <v>1</v>
      </c>
      <c r="J8" s="13">
        <f t="shared" ref="J8:K8" si="0">SUM(C8:C9)</f>
        <v>3</v>
      </c>
      <c r="K8" s="13">
        <f t="shared" si="0"/>
        <v>51</v>
      </c>
      <c r="L8" s="9">
        <f t="shared" ref="L8:L13" si="1">I8/K8*100</f>
        <v>1.9607843137254901</v>
      </c>
      <c r="M8" s="9">
        <f t="shared" ref="M8:M13" si="2">J8/K8*100</f>
        <v>5.8823529411764701</v>
      </c>
      <c r="N8" s="14">
        <f>_xlfn.STDEV.P(E8:E9)</f>
        <v>1.9230769230769231</v>
      </c>
      <c r="O8" s="14">
        <f>_xlfn.STDEV.P(F8:F9)</f>
        <v>1.8461538461538431</v>
      </c>
      <c r="P8" s="14">
        <f>N8/SQRT(2)</f>
        <v>1.3598207330510528</v>
      </c>
      <c r="Q8" s="14">
        <f>O8/SQRT(2)</f>
        <v>1.3054279037290086</v>
      </c>
    </row>
    <row r="9" spans="1:17" x14ac:dyDescent="0.25">
      <c r="A9" s="7" t="s">
        <v>21</v>
      </c>
      <c r="B9" s="9">
        <v>0</v>
      </c>
      <c r="C9" s="9">
        <v>1</v>
      </c>
      <c r="D9" s="7">
        <v>25</v>
      </c>
      <c r="E9" s="9">
        <f>B9/D9*100</f>
        <v>0</v>
      </c>
      <c r="F9" s="9">
        <f>C9/D9*100</f>
        <v>4</v>
      </c>
      <c r="H9" s="8" t="s">
        <v>25</v>
      </c>
      <c r="I9" s="13">
        <f>SUM(B10)</f>
        <v>10</v>
      </c>
      <c r="J9" s="13">
        <f t="shared" ref="J9:K10" si="3">SUM(C10)</f>
        <v>12</v>
      </c>
      <c r="K9" s="13">
        <f t="shared" si="3"/>
        <v>26</v>
      </c>
      <c r="L9" s="9">
        <f t="shared" si="1"/>
        <v>38.461538461538467</v>
      </c>
      <c r="M9" s="9">
        <f t="shared" si="2"/>
        <v>46.153846153846153</v>
      </c>
      <c r="N9" s="14">
        <f>_xlfn.STDEV.P(E10)</f>
        <v>0</v>
      </c>
      <c r="O9" s="14">
        <f>_xlfn.STDEV.P(F10)</f>
        <v>0</v>
      </c>
      <c r="P9" s="14">
        <f t="shared" ref="P9:Q10" si="4">N9/SQRT(1)</f>
        <v>0</v>
      </c>
      <c r="Q9" s="14">
        <f t="shared" si="4"/>
        <v>0</v>
      </c>
    </row>
    <row r="10" spans="1:17" x14ac:dyDescent="0.25">
      <c r="A10" s="8" t="s">
        <v>25</v>
      </c>
      <c r="B10" s="9">
        <v>10</v>
      </c>
      <c r="C10" s="7">
        <v>12</v>
      </c>
      <c r="D10" s="7">
        <v>26</v>
      </c>
      <c r="E10" s="9">
        <f t="shared" ref="E10:E24" si="5">B10/D10*100</f>
        <v>38.461538461538467</v>
      </c>
      <c r="F10" s="9">
        <f t="shared" ref="F10:F24" si="6">C10/D10*100</f>
        <v>46.153846153846153</v>
      </c>
      <c r="H10" s="8" t="s">
        <v>26</v>
      </c>
      <c r="I10" s="13">
        <f>SUM(B11)</f>
        <v>8</v>
      </c>
      <c r="J10" s="13">
        <f t="shared" si="3"/>
        <v>14</v>
      </c>
      <c r="K10" s="13">
        <f t="shared" si="3"/>
        <v>25</v>
      </c>
      <c r="L10" s="9">
        <f t="shared" si="1"/>
        <v>32</v>
      </c>
      <c r="M10" s="9">
        <f t="shared" si="2"/>
        <v>56.000000000000007</v>
      </c>
      <c r="N10" s="14">
        <f>_xlfn.STDEV.P(E11)</f>
        <v>0</v>
      </c>
      <c r="O10" s="14">
        <f>_xlfn.STDEV.P(F11)</f>
        <v>0</v>
      </c>
      <c r="P10" s="14">
        <f t="shared" si="4"/>
        <v>0</v>
      </c>
      <c r="Q10" s="14">
        <f t="shared" si="4"/>
        <v>0</v>
      </c>
    </row>
    <row r="11" spans="1:17" x14ac:dyDescent="0.25">
      <c r="A11" s="8" t="s">
        <v>26</v>
      </c>
      <c r="B11" s="9">
        <v>8</v>
      </c>
      <c r="C11" s="7">
        <v>14</v>
      </c>
      <c r="D11" s="7">
        <v>25</v>
      </c>
      <c r="E11" s="9">
        <f t="shared" si="5"/>
        <v>32</v>
      </c>
      <c r="F11" s="9">
        <f t="shared" si="6"/>
        <v>56.000000000000007</v>
      </c>
      <c r="H11" s="8" t="s">
        <v>28</v>
      </c>
      <c r="I11" s="13">
        <f>SUM(B12:B14)</f>
        <v>8</v>
      </c>
      <c r="J11" s="13">
        <f t="shared" ref="J11:K11" si="7">SUM(C12:C14)</f>
        <v>25</v>
      </c>
      <c r="K11" s="13">
        <f t="shared" si="7"/>
        <v>58</v>
      </c>
      <c r="L11" s="9">
        <f t="shared" si="1"/>
        <v>13.793103448275861</v>
      </c>
      <c r="M11" s="9">
        <f t="shared" si="2"/>
        <v>43.103448275862064</v>
      </c>
      <c r="N11" s="14">
        <f>_xlfn.STDEV.P(E12:E14)</f>
        <v>2.3175166339689239</v>
      </c>
      <c r="O11" s="14">
        <f>_xlfn.STDEV.P(F12:F14)</f>
        <v>8.1347530662242953</v>
      </c>
      <c r="P11" s="14">
        <f>N11/SQRT(3)</f>
        <v>1.3380188524733938</v>
      </c>
      <c r="Q11" s="14">
        <f>O11/SQRT(3)</f>
        <v>4.696601872575731</v>
      </c>
    </row>
    <row r="12" spans="1:17" x14ac:dyDescent="0.25">
      <c r="A12" s="8" t="s">
        <v>28</v>
      </c>
      <c r="B12" s="9">
        <v>3</v>
      </c>
      <c r="C12" s="7">
        <v>10</v>
      </c>
      <c r="D12" s="7">
        <v>20</v>
      </c>
      <c r="E12" s="9">
        <f t="shared" si="5"/>
        <v>15</v>
      </c>
      <c r="F12" s="9">
        <f t="shared" si="6"/>
        <v>50</v>
      </c>
      <c r="H12" s="11" t="s">
        <v>29</v>
      </c>
      <c r="I12" s="13">
        <f>SUM(B15:B19)</f>
        <v>14</v>
      </c>
      <c r="J12" s="13">
        <f t="shared" ref="J12:K12" si="8">SUM(C15:C19)</f>
        <v>42</v>
      </c>
      <c r="K12" s="13">
        <f t="shared" si="8"/>
        <v>76</v>
      </c>
      <c r="L12" s="9">
        <f t="shared" si="1"/>
        <v>18.421052631578945</v>
      </c>
      <c r="M12" s="9">
        <f t="shared" si="2"/>
        <v>55.26315789473685</v>
      </c>
      <c r="N12" s="14">
        <f>_xlfn.STDEV.P(E15:E19)</f>
        <v>5.1747248987533441</v>
      </c>
      <c r="O12" s="14">
        <f>_xlfn.STDEV.P(F15:F19)</f>
        <v>7.1802197428460506</v>
      </c>
      <c r="P12" s="14">
        <f>N12/SQRT(5)</f>
        <v>2.3142073276946387</v>
      </c>
      <c r="Q12" s="14">
        <f>O12/SQRT(5)</f>
        <v>3.2110918876779655</v>
      </c>
    </row>
    <row r="13" spans="1:17" x14ac:dyDescent="0.25">
      <c r="A13" s="8" t="s">
        <v>28</v>
      </c>
      <c r="B13" s="9">
        <v>2</v>
      </c>
      <c r="C13" s="7">
        <v>9</v>
      </c>
      <c r="D13" s="7">
        <v>19</v>
      </c>
      <c r="E13" s="9">
        <f t="shared" si="5"/>
        <v>10.526315789473683</v>
      </c>
      <c r="F13" s="9">
        <f t="shared" si="6"/>
        <v>47.368421052631575</v>
      </c>
      <c r="H13" s="12" t="s">
        <v>30</v>
      </c>
      <c r="I13" s="13">
        <f>SUM(B20:B29)</f>
        <v>11</v>
      </c>
      <c r="J13" s="13">
        <f t="shared" ref="J13:K13" si="9">SUM(C20:C29)</f>
        <v>20</v>
      </c>
      <c r="K13" s="13">
        <f t="shared" si="9"/>
        <v>102</v>
      </c>
      <c r="L13" s="9">
        <f t="shared" si="1"/>
        <v>10.784313725490197</v>
      </c>
      <c r="M13" s="9">
        <f t="shared" si="2"/>
        <v>19.607843137254903</v>
      </c>
      <c r="N13" s="14">
        <f>_xlfn.STDEV.P(E20:E29)</f>
        <v>6.7476637607349623</v>
      </c>
      <c r="O13" s="14">
        <f>_xlfn.STDEV.P(F20:F29)</f>
        <v>7.9947756127520622</v>
      </c>
      <c r="P13" s="14">
        <f>N13/SQRT(10)</f>
        <v>2.1337986368899924</v>
      </c>
      <c r="Q13" s="14">
        <f>O13/SQRT(10)</f>
        <v>2.5281700318264813</v>
      </c>
    </row>
    <row r="14" spans="1:17" x14ac:dyDescent="0.25">
      <c r="A14" s="8" t="s">
        <v>28</v>
      </c>
      <c r="B14" s="9">
        <v>3</v>
      </c>
      <c r="C14" s="7">
        <v>6</v>
      </c>
      <c r="D14" s="9">
        <v>19</v>
      </c>
      <c r="E14" s="9">
        <f t="shared" ref="E14" si="10">B14/D14*100</f>
        <v>15.789473684210526</v>
      </c>
      <c r="F14" s="9">
        <f t="shared" ref="F14" si="11">C14/D14*100</f>
        <v>31.578947368421051</v>
      </c>
    </row>
    <row r="15" spans="1:17" x14ac:dyDescent="0.25">
      <c r="A15" s="11" t="s">
        <v>29</v>
      </c>
      <c r="B15" s="9">
        <v>3</v>
      </c>
      <c r="C15" s="7">
        <v>10</v>
      </c>
      <c r="D15" s="7">
        <v>15</v>
      </c>
      <c r="E15" s="9">
        <f t="shared" si="5"/>
        <v>20</v>
      </c>
      <c r="F15" s="9">
        <f t="shared" si="6"/>
        <v>66.666666666666657</v>
      </c>
    </row>
    <row r="16" spans="1:17" x14ac:dyDescent="0.25">
      <c r="A16" s="12" t="s">
        <v>29</v>
      </c>
      <c r="B16" s="9">
        <v>2</v>
      </c>
      <c r="C16" s="7">
        <v>8</v>
      </c>
      <c r="D16" s="7">
        <v>16</v>
      </c>
      <c r="E16" s="9">
        <f t="shared" si="5"/>
        <v>12.5</v>
      </c>
      <c r="F16" s="9">
        <f t="shared" si="6"/>
        <v>50</v>
      </c>
    </row>
    <row r="17" spans="1:6" x14ac:dyDescent="0.25">
      <c r="A17" s="11" t="s">
        <v>29</v>
      </c>
      <c r="B17" s="9">
        <v>4</v>
      </c>
      <c r="C17" s="7">
        <v>9</v>
      </c>
      <c r="D17" s="9">
        <v>15</v>
      </c>
      <c r="E17" s="9">
        <f t="shared" si="5"/>
        <v>26.666666666666668</v>
      </c>
      <c r="F17" s="9">
        <f t="shared" si="6"/>
        <v>60</v>
      </c>
    </row>
    <row r="18" spans="1:6" x14ac:dyDescent="0.25">
      <c r="A18" s="12" t="s">
        <v>29</v>
      </c>
      <c r="B18" s="9">
        <v>3</v>
      </c>
      <c r="C18" s="9">
        <v>7</v>
      </c>
      <c r="D18" s="7">
        <v>15</v>
      </c>
      <c r="E18" s="9">
        <f t="shared" si="5"/>
        <v>20</v>
      </c>
      <c r="F18" s="9">
        <f t="shared" si="6"/>
        <v>46.666666666666664</v>
      </c>
    </row>
    <row r="19" spans="1:6" x14ac:dyDescent="0.25">
      <c r="A19" s="12" t="s">
        <v>29</v>
      </c>
      <c r="B19" s="9">
        <v>2</v>
      </c>
      <c r="C19" s="7">
        <v>8</v>
      </c>
      <c r="D19" s="7">
        <v>15</v>
      </c>
      <c r="E19" s="9">
        <f t="shared" ref="E19" si="12">B19/D19*100</f>
        <v>13.333333333333334</v>
      </c>
      <c r="F19" s="9">
        <f t="shared" ref="F19" si="13">C19/D19*100</f>
        <v>53.333333333333336</v>
      </c>
    </row>
    <row r="20" spans="1:6" x14ac:dyDescent="0.25">
      <c r="A20" s="12" t="s">
        <v>30</v>
      </c>
      <c r="B20" s="9">
        <v>1</v>
      </c>
      <c r="C20" s="7">
        <v>2</v>
      </c>
      <c r="D20" s="7">
        <v>10</v>
      </c>
      <c r="E20" s="9">
        <f t="shared" si="5"/>
        <v>10</v>
      </c>
      <c r="F20" s="9">
        <f t="shared" si="6"/>
        <v>20</v>
      </c>
    </row>
    <row r="21" spans="1:6" x14ac:dyDescent="0.25">
      <c r="A21" s="12" t="s">
        <v>30</v>
      </c>
      <c r="B21" s="9">
        <v>1</v>
      </c>
      <c r="C21" s="7">
        <v>1</v>
      </c>
      <c r="D21" s="7">
        <v>9</v>
      </c>
      <c r="E21" s="9">
        <f t="shared" si="5"/>
        <v>11.111111111111111</v>
      </c>
      <c r="F21" s="9">
        <f t="shared" si="6"/>
        <v>11.111111111111111</v>
      </c>
    </row>
    <row r="22" spans="1:6" x14ac:dyDescent="0.25">
      <c r="A22" s="12" t="s">
        <v>30</v>
      </c>
      <c r="B22" s="9">
        <v>2</v>
      </c>
      <c r="C22" s="7">
        <v>3</v>
      </c>
      <c r="D22" s="7">
        <v>11</v>
      </c>
      <c r="E22" s="9">
        <f t="shared" si="5"/>
        <v>18.181818181818183</v>
      </c>
      <c r="F22" s="9">
        <f t="shared" si="6"/>
        <v>27.27272727272727</v>
      </c>
    </row>
    <row r="23" spans="1:6" x14ac:dyDescent="0.25">
      <c r="A23" s="12" t="s">
        <v>30</v>
      </c>
      <c r="B23" s="9">
        <v>0</v>
      </c>
      <c r="C23" s="7">
        <v>2</v>
      </c>
      <c r="D23" s="7">
        <v>10</v>
      </c>
      <c r="E23" s="9">
        <f t="shared" si="5"/>
        <v>0</v>
      </c>
      <c r="F23" s="9">
        <f t="shared" si="6"/>
        <v>20</v>
      </c>
    </row>
    <row r="24" spans="1:6" x14ac:dyDescent="0.25">
      <c r="A24" s="12" t="s">
        <v>30</v>
      </c>
      <c r="B24" s="9">
        <v>2</v>
      </c>
      <c r="C24" s="7">
        <v>2</v>
      </c>
      <c r="D24" s="7">
        <v>12</v>
      </c>
      <c r="E24" s="9">
        <f t="shared" si="5"/>
        <v>16.666666666666664</v>
      </c>
      <c r="F24" s="9">
        <f t="shared" si="6"/>
        <v>16.666666666666664</v>
      </c>
    </row>
    <row r="25" spans="1:6" x14ac:dyDescent="0.25">
      <c r="A25" s="12" t="s">
        <v>30</v>
      </c>
      <c r="B25" s="9">
        <v>1</v>
      </c>
      <c r="C25" s="7">
        <v>1</v>
      </c>
      <c r="D25" s="7">
        <v>10</v>
      </c>
      <c r="E25" s="9">
        <f>B25/D25*100</f>
        <v>10</v>
      </c>
      <c r="F25" s="9">
        <f>C25/D25*100</f>
        <v>10</v>
      </c>
    </row>
    <row r="26" spans="1:6" x14ac:dyDescent="0.25">
      <c r="A26" s="12" t="s">
        <v>30</v>
      </c>
      <c r="B26" s="9">
        <v>1</v>
      </c>
      <c r="C26" s="7">
        <v>2</v>
      </c>
      <c r="D26" s="7">
        <v>10</v>
      </c>
      <c r="E26" s="9">
        <f>B26/D26*100</f>
        <v>10</v>
      </c>
      <c r="F26" s="9">
        <f>C26/D26*100</f>
        <v>20</v>
      </c>
    </row>
    <row r="27" spans="1:6" x14ac:dyDescent="0.25">
      <c r="A27" s="12" t="s">
        <v>30</v>
      </c>
      <c r="B27" s="9">
        <v>2</v>
      </c>
      <c r="C27" s="7">
        <v>3</v>
      </c>
      <c r="D27" s="7">
        <v>9</v>
      </c>
      <c r="E27" s="9">
        <f>B27/D27*100</f>
        <v>22.222222222222221</v>
      </c>
      <c r="F27" s="9">
        <f>C27/D27*100</f>
        <v>33.333333333333329</v>
      </c>
    </row>
    <row r="28" spans="1:6" x14ac:dyDescent="0.25">
      <c r="A28" s="12" t="s">
        <v>30</v>
      </c>
      <c r="B28" s="9">
        <v>1</v>
      </c>
      <c r="C28" s="9">
        <v>3</v>
      </c>
      <c r="D28" s="7">
        <v>10</v>
      </c>
      <c r="E28" s="9">
        <f>B28/D28*100</f>
        <v>10</v>
      </c>
      <c r="F28" s="9">
        <f>C28/D28*100</f>
        <v>30</v>
      </c>
    </row>
    <row r="29" spans="1:6" x14ac:dyDescent="0.25">
      <c r="A29" s="12" t="s">
        <v>30</v>
      </c>
      <c r="B29" s="9">
        <v>0</v>
      </c>
      <c r="C29" s="7">
        <v>1</v>
      </c>
      <c r="D29" s="7">
        <v>11</v>
      </c>
      <c r="E29" s="9">
        <f>B29/D29*100</f>
        <v>0</v>
      </c>
      <c r="F29" s="9">
        <f>C29/D29*100</f>
        <v>9.0909090909090917</v>
      </c>
    </row>
    <row r="30" spans="1:6" x14ac:dyDescent="0.25">
      <c r="A30" s="15" t="s">
        <v>39</v>
      </c>
    </row>
    <row r="31" spans="1:6" x14ac:dyDescent="0.25">
      <c r="A31" s="29" t="s">
        <v>59</v>
      </c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honeticPr fontId="3" type="noConversion"/>
  <pageMargins left="0.7" right="0.7" top="0.75" bottom="0.75" header="0.3" footer="0.3"/>
  <pageSetup paperSize="9" scale="3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86CC5-153D-4E15-BD19-E5C221D3426B}">
  <dimension ref="A1:Q22"/>
  <sheetViews>
    <sheetView workbookViewId="0">
      <selection activeCell="F1" sqref="F1:F4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40</v>
      </c>
      <c r="E1" s="1" t="s">
        <v>3</v>
      </c>
      <c r="F1" s="4">
        <v>44419</v>
      </c>
    </row>
    <row r="2" spans="1:17" x14ac:dyDescent="0.25">
      <c r="A2" s="1" t="s">
        <v>4</v>
      </c>
      <c r="B2" s="4" t="s">
        <v>36</v>
      </c>
      <c r="C2" s="1" t="s">
        <v>5</v>
      </c>
      <c r="D2" s="2" t="s">
        <v>35</v>
      </c>
      <c r="E2" s="1" t="s">
        <v>6</v>
      </c>
      <c r="F2" s="5">
        <v>0.64583333333333337</v>
      </c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>
        <v>0.6875</v>
      </c>
    </row>
    <row r="4" spans="1:17" x14ac:dyDescent="0.25">
      <c r="A4" s="1" t="s">
        <v>12</v>
      </c>
      <c r="B4" s="6" t="s">
        <v>22</v>
      </c>
      <c r="C4" s="1" t="s">
        <v>13</v>
      </c>
      <c r="D4" s="1">
        <v>1</v>
      </c>
      <c r="E4" s="1" t="s">
        <v>14</v>
      </c>
      <c r="F4" s="5">
        <v>0.625</v>
      </c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21</v>
      </c>
      <c r="B8" s="9">
        <v>0</v>
      </c>
      <c r="C8" s="9">
        <v>1</v>
      </c>
      <c r="D8" s="10">
        <v>24</v>
      </c>
      <c r="E8" s="9">
        <f>B8/D8*100</f>
        <v>0</v>
      </c>
      <c r="F8" s="9">
        <f>C8/D8*100</f>
        <v>4.1666666666666661</v>
      </c>
      <c r="H8" s="7" t="s">
        <v>21</v>
      </c>
      <c r="I8" s="13">
        <f>SUM(B8:B9)</f>
        <v>0</v>
      </c>
      <c r="J8" s="13">
        <f>SUM(C8:C9)</f>
        <v>1</v>
      </c>
      <c r="K8" s="13">
        <f>SUM(D8:D9)</f>
        <v>50</v>
      </c>
      <c r="L8" s="9">
        <f t="shared" ref="L8:L14" si="0">I8/K8*100</f>
        <v>0</v>
      </c>
      <c r="M8" s="9">
        <f t="shared" ref="M8:M14" si="1">J8/K8*100</f>
        <v>2</v>
      </c>
      <c r="N8" s="14">
        <f>_xlfn.STDEV.P(E8:E9)</f>
        <v>0</v>
      </c>
      <c r="O8" s="14">
        <f>_xlfn.STDEV.P(F8:F9)</f>
        <v>2.083333333333333</v>
      </c>
      <c r="P8" s="14">
        <f>N8/SQRT(2)</f>
        <v>0</v>
      </c>
      <c r="Q8" s="14">
        <f>O8/SQRT(2)</f>
        <v>1.4731391274719736</v>
      </c>
    </row>
    <row r="9" spans="1:17" x14ac:dyDescent="0.25">
      <c r="A9" s="8" t="s">
        <v>21</v>
      </c>
      <c r="B9" s="9">
        <v>0</v>
      </c>
      <c r="C9" s="10">
        <v>0</v>
      </c>
      <c r="D9" s="10">
        <v>26</v>
      </c>
      <c r="E9" s="9">
        <f t="shared" ref="E9:E21" si="2">B9/D9*100</f>
        <v>0</v>
      </c>
      <c r="F9" s="9">
        <f t="shared" ref="F9:F21" si="3">C9/D9*100</f>
        <v>0</v>
      </c>
      <c r="H9" s="8" t="s">
        <v>25</v>
      </c>
      <c r="I9" s="13">
        <f>SUM(B10:B11)</f>
        <v>0</v>
      </c>
      <c r="J9" s="13">
        <f>SUM(C10:C11)</f>
        <v>2</v>
      </c>
      <c r="K9" s="13">
        <f>SUM(D10:D11)</f>
        <v>47</v>
      </c>
      <c r="L9" s="9">
        <f t="shared" si="0"/>
        <v>0</v>
      </c>
      <c r="M9" s="9">
        <f t="shared" si="1"/>
        <v>4.2553191489361701</v>
      </c>
      <c r="N9" s="14">
        <f>_xlfn.STDEV.P(E10:E11)</f>
        <v>0</v>
      </c>
      <c r="O9" s="14">
        <f>_xlfn.STDEV.P(F10:F11)</f>
        <v>3.5714285714285712</v>
      </c>
      <c r="P9" s="14">
        <f t="shared" ref="P9:Q14" si="4">N9/SQRT(2)</f>
        <v>0</v>
      </c>
      <c r="Q9" s="14">
        <f t="shared" si="4"/>
        <v>2.5253813613805267</v>
      </c>
    </row>
    <row r="10" spans="1:17" x14ac:dyDescent="0.25">
      <c r="A10" s="8" t="s">
        <v>25</v>
      </c>
      <c r="B10" s="9">
        <v>0</v>
      </c>
      <c r="C10" s="10">
        <v>2</v>
      </c>
      <c r="D10" s="10">
        <v>28</v>
      </c>
      <c r="E10" s="9">
        <f t="shared" si="2"/>
        <v>0</v>
      </c>
      <c r="F10" s="9">
        <f t="shared" si="3"/>
        <v>7.1428571428571423</v>
      </c>
      <c r="H10" s="8" t="s">
        <v>26</v>
      </c>
      <c r="I10" s="13">
        <f>SUM(B12:B13)</f>
        <v>0</v>
      </c>
      <c r="J10" s="13">
        <f>SUM(C12:C13)</f>
        <v>4</v>
      </c>
      <c r="K10" s="13">
        <f>SUM(D12:D13)</f>
        <v>48</v>
      </c>
      <c r="L10" s="9">
        <f t="shared" si="0"/>
        <v>0</v>
      </c>
      <c r="M10" s="9">
        <f t="shared" si="1"/>
        <v>8.3333333333333321</v>
      </c>
      <c r="N10" s="14">
        <f>_xlfn.STDEV.P(E12:E13)</f>
        <v>0</v>
      </c>
      <c r="O10" s="14">
        <f>_xlfn.STDEV.P(F12:F13)</f>
        <v>4.5217391304347849</v>
      </c>
      <c r="P10" s="14">
        <f t="shared" si="4"/>
        <v>0</v>
      </c>
      <c r="Q10" s="14">
        <f t="shared" si="4"/>
        <v>3.1973524018869988</v>
      </c>
    </row>
    <row r="11" spans="1:17" x14ac:dyDescent="0.25">
      <c r="A11" s="8" t="s">
        <v>25</v>
      </c>
      <c r="B11" s="9">
        <v>0</v>
      </c>
      <c r="C11" s="10">
        <v>0</v>
      </c>
      <c r="D11" s="10">
        <v>19</v>
      </c>
      <c r="E11" s="9">
        <f t="shared" si="2"/>
        <v>0</v>
      </c>
      <c r="F11" s="9">
        <f t="shared" si="3"/>
        <v>0</v>
      </c>
      <c r="H11" s="8" t="s">
        <v>27</v>
      </c>
      <c r="I11" s="13">
        <f>SUM(B14:B15)</f>
        <v>0</v>
      </c>
      <c r="J11" s="13">
        <f>SUM(C14:C15)</f>
        <v>1</v>
      </c>
      <c r="K11" s="13">
        <f>SUM(D14:D15)</f>
        <v>60</v>
      </c>
      <c r="L11" s="9">
        <f t="shared" si="0"/>
        <v>0</v>
      </c>
      <c r="M11" s="9">
        <f t="shared" si="1"/>
        <v>1.6666666666666667</v>
      </c>
      <c r="N11" s="14">
        <f>_xlfn.STDEV.P(E14:E15)</f>
        <v>0</v>
      </c>
      <c r="O11" s="14">
        <f>_xlfn.STDEV.P(F14:F15)</f>
        <v>1.7241379310344827</v>
      </c>
      <c r="P11" s="14">
        <f t="shared" si="4"/>
        <v>0</v>
      </c>
      <c r="Q11" s="14">
        <f t="shared" si="4"/>
        <v>1.2191496227354266</v>
      </c>
    </row>
    <row r="12" spans="1:17" x14ac:dyDescent="0.25">
      <c r="A12" s="8" t="s">
        <v>26</v>
      </c>
      <c r="B12" s="9">
        <v>0</v>
      </c>
      <c r="C12" s="10">
        <v>3</v>
      </c>
      <c r="D12" s="10">
        <v>23</v>
      </c>
      <c r="E12" s="9">
        <f t="shared" si="2"/>
        <v>0</v>
      </c>
      <c r="F12" s="9">
        <f t="shared" si="3"/>
        <v>13.043478260869565</v>
      </c>
      <c r="H12" s="8" t="s">
        <v>28</v>
      </c>
      <c r="I12" s="13">
        <f>SUM(B16:B17)</f>
        <v>0</v>
      </c>
      <c r="J12" s="13">
        <f>SUM(C16:C17)</f>
        <v>2</v>
      </c>
      <c r="K12" s="13">
        <f>SUM(D16:D17)</f>
        <v>39</v>
      </c>
      <c r="L12" s="9">
        <f t="shared" si="0"/>
        <v>0</v>
      </c>
      <c r="M12" s="9">
        <f t="shared" si="1"/>
        <v>5.1282051282051277</v>
      </c>
      <c r="N12" s="14">
        <f>_xlfn.STDEV.P(E16:E17)</f>
        <v>0</v>
      </c>
      <c r="O12" s="14">
        <f>_xlfn.STDEV.P(F16:F17)</f>
        <v>0.1315789473684208</v>
      </c>
      <c r="P12" s="14">
        <f t="shared" si="4"/>
        <v>0</v>
      </c>
      <c r="Q12" s="14">
        <f t="shared" si="4"/>
        <v>9.3040365945598169E-2</v>
      </c>
    </row>
    <row r="13" spans="1:17" x14ac:dyDescent="0.25">
      <c r="A13" s="8" t="s">
        <v>26</v>
      </c>
      <c r="B13" s="9">
        <v>0</v>
      </c>
      <c r="C13" s="10">
        <v>1</v>
      </c>
      <c r="D13" s="10">
        <v>25</v>
      </c>
      <c r="E13" s="9">
        <f t="shared" si="2"/>
        <v>0</v>
      </c>
      <c r="F13" s="9">
        <f t="shared" si="3"/>
        <v>4</v>
      </c>
      <c r="H13" s="11" t="s">
        <v>29</v>
      </c>
      <c r="I13" s="13">
        <f>SUM(B18:B19)</f>
        <v>0</v>
      </c>
      <c r="J13" s="13">
        <f>SUM(C18:C19)</f>
        <v>0</v>
      </c>
      <c r="K13" s="13">
        <f>SUM(D18:D19)</f>
        <v>30</v>
      </c>
      <c r="L13" s="9">
        <f t="shared" si="0"/>
        <v>0</v>
      </c>
      <c r="M13" s="9">
        <f t="shared" si="1"/>
        <v>0</v>
      </c>
      <c r="N13" s="14">
        <f>_xlfn.STDEV.P(E18:E19)</f>
        <v>0</v>
      </c>
      <c r="O13" s="14">
        <f>_xlfn.STDEV.P(F18:F19)</f>
        <v>0</v>
      </c>
      <c r="P13" s="14">
        <f t="shared" si="4"/>
        <v>0</v>
      </c>
      <c r="Q13" s="14">
        <f t="shared" si="4"/>
        <v>0</v>
      </c>
    </row>
    <row r="14" spans="1:17" x14ac:dyDescent="0.25">
      <c r="A14" s="8" t="s">
        <v>27</v>
      </c>
      <c r="B14" s="9">
        <v>0</v>
      </c>
      <c r="C14" s="10">
        <v>0</v>
      </c>
      <c r="D14" s="10">
        <v>31</v>
      </c>
      <c r="E14" s="9">
        <f t="shared" si="2"/>
        <v>0</v>
      </c>
      <c r="F14" s="9">
        <f t="shared" si="3"/>
        <v>0</v>
      </c>
      <c r="H14" s="12" t="s">
        <v>30</v>
      </c>
      <c r="I14" s="13">
        <f>SUM(B20:B21)</f>
        <v>0</v>
      </c>
      <c r="J14" s="13">
        <f>SUM(C20:C21)</f>
        <v>1</v>
      </c>
      <c r="K14" s="13">
        <f>SUM(D20:D21)</f>
        <v>20</v>
      </c>
      <c r="L14" s="9">
        <f t="shared" si="0"/>
        <v>0</v>
      </c>
      <c r="M14" s="9">
        <f t="shared" si="1"/>
        <v>5</v>
      </c>
      <c r="N14" s="14">
        <f>_xlfn.STDEV.P(E20:E21)</f>
        <v>0</v>
      </c>
      <c r="O14" s="14">
        <f>_xlfn.STDEV.P(F20:F21)</f>
        <v>5</v>
      </c>
      <c r="P14" s="14">
        <f t="shared" si="4"/>
        <v>0</v>
      </c>
      <c r="Q14" s="14">
        <f t="shared" si="4"/>
        <v>3.5355339059327373</v>
      </c>
    </row>
    <row r="15" spans="1:17" x14ac:dyDescent="0.25">
      <c r="A15" s="8" t="s">
        <v>27</v>
      </c>
      <c r="B15" s="9">
        <v>0</v>
      </c>
      <c r="C15" s="10">
        <v>1</v>
      </c>
      <c r="D15" s="9">
        <v>29</v>
      </c>
      <c r="E15" s="9">
        <f t="shared" si="2"/>
        <v>0</v>
      </c>
      <c r="F15" s="9">
        <f t="shared" si="3"/>
        <v>3.4482758620689653</v>
      </c>
    </row>
    <row r="16" spans="1:17" x14ac:dyDescent="0.25">
      <c r="A16" s="8" t="s">
        <v>28</v>
      </c>
      <c r="B16" s="9">
        <v>0</v>
      </c>
      <c r="C16" s="9">
        <v>1</v>
      </c>
      <c r="D16" s="10">
        <v>20</v>
      </c>
      <c r="E16" s="9">
        <f t="shared" si="2"/>
        <v>0</v>
      </c>
      <c r="F16" s="9">
        <f t="shared" si="3"/>
        <v>5</v>
      </c>
    </row>
    <row r="17" spans="1:6" x14ac:dyDescent="0.25">
      <c r="A17" s="8" t="s">
        <v>28</v>
      </c>
      <c r="B17" s="9">
        <v>0</v>
      </c>
      <c r="C17" s="10">
        <v>1</v>
      </c>
      <c r="D17" s="10">
        <v>19</v>
      </c>
      <c r="E17" s="9">
        <f t="shared" si="2"/>
        <v>0</v>
      </c>
      <c r="F17" s="9">
        <f t="shared" si="3"/>
        <v>5.2631578947368416</v>
      </c>
    </row>
    <row r="18" spans="1:6" x14ac:dyDescent="0.25">
      <c r="A18" s="11" t="s">
        <v>29</v>
      </c>
      <c r="B18" s="9">
        <v>0</v>
      </c>
      <c r="C18" s="10">
        <v>0</v>
      </c>
      <c r="D18" s="10">
        <v>15</v>
      </c>
      <c r="E18" s="9">
        <f t="shared" si="2"/>
        <v>0</v>
      </c>
      <c r="F18" s="9">
        <f t="shared" si="3"/>
        <v>0</v>
      </c>
    </row>
    <row r="19" spans="1:6" x14ac:dyDescent="0.25">
      <c r="A19" s="12" t="s">
        <v>29</v>
      </c>
      <c r="B19" s="9">
        <v>0</v>
      </c>
      <c r="C19" s="10">
        <v>0</v>
      </c>
      <c r="D19" s="10">
        <v>15</v>
      </c>
      <c r="E19" s="9">
        <f t="shared" si="2"/>
        <v>0</v>
      </c>
      <c r="F19" s="9">
        <f t="shared" si="3"/>
        <v>0</v>
      </c>
    </row>
    <row r="20" spans="1:6" x14ac:dyDescent="0.25">
      <c r="A20" s="12" t="s">
        <v>30</v>
      </c>
      <c r="B20" s="9">
        <v>0</v>
      </c>
      <c r="C20" s="10">
        <v>1</v>
      </c>
      <c r="D20" s="10">
        <v>10</v>
      </c>
      <c r="E20" s="9">
        <f t="shared" si="2"/>
        <v>0</v>
      </c>
      <c r="F20" s="9">
        <f t="shared" si="3"/>
        <v>10</v>
      </c>
    </row>
    <row r="21" spans="1:6" x14ac:dyDescent="0.25">
      <c r="A21" s="12" t="s">
        <v>30</v>
      </c>
      <c r="B21" s="9">
        <v>0</v>
      </c>
      <c r="C21" s="10">
        <v>0</v>
      </c>
      <c r="D21" s="10">
        <v>10</v>
      </c>
      <c r="E21" s="9">
        <f t="shared" si="2"/>
        <v>0</v>
      </c>
      <c r="F21" s="9">
        <f t="shared" si="3"/>
        <v>0</v>
      </c>
    </row>
    <row r="22" spans="1:6" x14ac:dyDescent="0.25">
      <c r="A22" s="15" t="s">
        <v>39</v>
      </c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1ABB3-90BF-478E-9CFF-6D705BE4865B}">
  <dimension ref="A1:Q22"/>
  <sheetViews>
    <sheetView workbookViewId="0">
      <selection activeCell="B1" sqref="B1:B4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40</v>
      </c>
      <c r="E1" s="1" t="s">
        <v>3</v>
      </c>
      <c r="F1" s="4"/>
    </row>
    <row r="2" spans="1:17" x14ac:dyDescent="0.25">
      <c r="A2" s="1" t="s">
        <v>4</v>
      </c>
      <c r="B2" s="4" t="s">
        <v>36</v>
      </c>
      <c r="C2" s="1" t="s">
        <v>5</v>
      </c>
      <c r="D2" s="2" t="s">
        <v>35</v>
      </c>
      <c r="E2" s="1" t="s">
        <v>6</v>
      </c>
      <c r="F2" s="5"/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/>
    </row>
    <row r="4" spans="1:17" x14ac:dyDescent="0.25">
      <c r="A4" s="1" t="s">
        <v>12</v>
      </c>
      <c r="B4" s="6" t="s">
        <v>22</v>
      </c>
      <c r="C4" s="1" t="s">
        <v>13</v>
      </c>
      <c r="D4" s="1">
        <v>1</v>
      </c>
      <c r="E4" s="1" t="s">
        <v>14</v>
      </c>
      <c r="F4" s="5"/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21</v>
      </c>
      <c r="B8" s="9">
        <v>0</v>
      </c>
      <c r="C8" s="9">
        <v>1</v>
      </c>
      <c r="D8" s="10">
        <v>24</v>
      </c>
      <c r="E8" s="9">
        <f>B8/D8*100</f>
        <v>0</v>
      </c>
      <c r="F8" s="9">
        <f>C8/D8*100</f>
        <v>4.1666666666666661</v>
      </c>
      <c r="H8" s="7" t="s">
        <v>21</v>
      </c>
      <c r="I8" s="13">
        <f>SUM(B8:B9)</f>
        <v>0</v>
      </c>
      <c r="J8" s="13">
        <f>SUM(C8:C9)</f>
        <v>2</v>
      </c>
      <c r="K8" s="13">
        <f>SUM(D8:D9)</f>
        <v>49</v>
      </c>
      <c r="L8" s="9">
        <f t="shared" ref="L8:L14" si="0">I8/K8*100</f>
        <v>0</v>
      </c>
      <c r="M8" s="9">
        <f t="shared" ref="M8:M14" si="1">J8/K8*100</f>
        <v>4.0816326530612246</v>
      </c>
      <c r="N8" s="14">
        <f>_xlfn.STDEV.P(E8:E9)</f>
        <v>0</v>
      </c>
      <c r="O8" s="14">
        <f>_xlfn.STDEV.P(F8:F9)</f>
        <v>8.3333333333333037E-2</v>
      </c>
      <c r="P8" s="14">
        <f>N8/SQRT(2)</f>
        <v>0</v>
      </c>
      <c r="Q8" s="14">
        <f>O8/SQRT(2)</f>
        <v>5.8925565098878745E-2</v>
      </c>
    </row>
    <row r="9" spans="1:17" x14ac:dyDescent="0.25">
      <c r="A9" s="8" t="s">
        <v>21</v>
      </c>
      <c r="B9" s="9">
        <v>0</v>
      </c>
      <c r="C9" s="10">
        <v>1</v>
      </c>
      <c r="D9" s="10">
        <v>25</v>
      </c>
      <c r="E9" s="9">
        <f t="shared" ref="E9:E21" si="2">B9/D9*100</f>
        <v>0</v>
      </c>
      <c r="F9" s="9">
        <f t="shared" ref="F9:F21" si="3">C9/D9*100</f>
        <v>4</v>
      </c>
      <c r="H9" s="8" t="s">
        <v>25</v>
      </c>
      <c r="I9" s="13">
        <f>SUM(B10:B11)</f>
        <v>0</v>
      </c>
      <c r="J9" s="13">
        <f>SUM(C10:C11)</f>
        <v>5</v>
      </c>
      <c r="K9" s="13">
        <f>SUM(D10:D11)</f>
        <v>51</v>
      </c>
      <c r="L9" s="9">
        <f t="shared" si="0"/>
        <v>0</v>
      </c>
      <c r="M9" s="9">
        <f t="shared" si="1"/>
        <v>9.8039215686274517</v>
      </c>
      <c r="N9" s="14">
        <f>_xlfn.STDEV.P(E10:E11)</f>
        <v>0</v>
      </c>
      <c r="O9" s="14">
        <f>_xlfn.STDEV.P(F10:F11)</f>
        <v>1.7692307692307627</v>
      </c>
      <c r="P9" s="14">
        <f t="shared" ref="P9:Q14" si="4">N9/SQRT(2)</f>
        <v>0</v>
      </c>
      <c r="Q9" s="14">
        <f t="shared" si="4"/>
        <v>1.251035074406964</v>
      </c>
    </row>
    <row r="10" spans="1:17" x14ac:dyDescent="0.25">
      <c r="A10" s="8" t="s">
        <v>25</v>
      </c>
      <c r="B10" s="9">
        <v>0</v>
      </c>
      <c r="C10" s="10">
        <v>3</v>
      </c>
      <c r="D10" s="10">
        <v>26</v>
      </c>
      <c r="E10" s="9">
        <f t="shared" si="2"/>
        <v>0</v>
      </c>
      <c r="F10" s="9">
        <f t="shared" si="3"/>
        <v>11.538461538461538</v>
      </c>
      <c r="H10" s="8" t="s">
        <v>26</v>
      </c>
      <c r="I10" s="13">
        <f>SUM(B12:B13)</f>
        <v>0</v>
      </c>
      <c r="J10" s="13">
        <f>SUM(C12:C13)</f>
        <v>4</v>
      </c>
      <c r="K10" s="13">
        <f>SUM(D12:D13)</f>
        <v>49</v>
      </c>
      <c r="L10" s="9">
        <f t="shared" si="0"/>
        <v>0</v>
      </c>
      <c r="M10" s="9">
        <f t="shared" si="1"/>
        <v>8.1632653061224492</v>
      </c>
      <c r="N10" s="14">
        <f>_xlfn.STDEV.P(E12:E13)</f>
        <v>0</v>
      </c>
      <c r="O10" s="14">
        <f>_xlfn.STDEV.P(F12:F13)</f>
        <v>4.25</v>
      </c>
      <c r="P10" s="14">
        <f t="shared" si="4"/>
        <v>0</v>
      </c>
      <c r="Q10" s="14">
        <f t="shared" si="4"/>
        <v>3.0052038200428268</v>
      </c>
    </row>
    <row r="11" spans="1:17" x14ac:dyDescent="0.25">
      <c r="A11" s="8" t="s">
        <v>25</v>
      </c>
      <c r="B11" s="9">
        <v>0</v>
      </c>
      <c r="C11" s="10">
        <v>2</v>
      </c>
      <c r="D11" s="10">
        <v>25</v>
      </c>
      <c r="E11" s="9">
        <f t="shared" si="2"/>
        <v>0</v>
      </c>
      <c r="F11" s="9">
        <f t="shared" si="3"/>
        <v>8</v>
      </c>
      <c r="H11" s="8" t="s">
        <v>27</v>
      </c>
      <c r="I11" s="13">
        <f>SUM(B14:B15)</f>
        <v>1</v>
      </c>
      <c r="J11" s="13">
        <f>SUM(C14:C15)</f>
        <v>2</v>
      </c>
      <c r="K11" s="13">
        <f>SUM(D14:D15)</f>
        <v>60</v>
      </c>
      <c r="L11" s="9">
        <f t="shared" si="0"/>
        <v>1.6666666666666667</v>
      </c>
      <c r="M11" s="9">
        <f t="shared" si="1"/>
        <v>3.3333333333333335</v>
      </c>
      <c r="N11" s="14">
        <f>_xlfn.STDEV.P(E14:E15)</f>
        <v>1.6666666666666667</v>
      </c>
      <c r="O11" s="14">
        <f>_xlfn.STDEV.P(F14:F15)</f>
        <v>3.3333333333333335</v>
      </c>
      <c r="P11" s="14">
        <f t="shared" si="4"/>
        <v>1.1785113019775793</v>
      </c>
      <c r="Q11" s="14">
        <f t="shared" si="4"/>
        <v>2.3570226039551585</v>
      </c>
    </row>
    <row r="12" spans="1:17" x14ac:dyDescent="0.25">
      <c r="A12" s="8" t="s">
        <v>26</v>
      </c>
      <c r="B12" s="9">
        <v>0</v>
      </c>
      <c r="C12" s="10">
        <v>3</v>
      </c>
      <c r="D12" s="10">
        <v>24</v>
      </c>
      <c r="E12" s="9">
        <f t="shared" si="2"/>
        <v>0</v>
      </c>
      <c r="F12" s="9">
        <f t="shared" si="3"/>
        <v>12.5</v>
      </c>
      <c r="H12" s="8" t="s">
        <v>28</v>
      </c>
      <c r="I12" s="13">
        <f>SUM(B16:B17)</f>
        <v>0</v>
      </c>
      <c r="J12" s="13">
        <f>SUM(C16:C17)</f>
        <v>1</v>
      </c>
      <c r="K12" s="13">
        <f>SUM(D16:D17)</f>
        <v>39</v>
      </c>
      <c r="L12" s="9">
        <f t="shared" si="0"/>
        <v>0</v>
      </c>
      <c r="M12" s="9">
        <f t="shared" si="1"/>
        <v>2.5641025641025639</v>
      </c>
      <c r="N12" s="14">
        <f>_xlfn.STDEV.P(E16:E17)</f>
        <v>0</v>
      </c>
      <c r="O12" s="14">
        <f>_xlfn.STDEV.P(F16:F17)</f>
        <v>2.7777777777777777</v>
      </c>
      <c r="P12" s="14">
        <f t="shared" si="4"/>
        <v>0</v>
      </c>
      <c r="Q12" s="14">
        <f t="shared" si="4"/>
        <v>1.9641855032959652</v>
      </c>
    </row>
    <row r="13" spans="1:17" x14ac:dyDescent="0.25">
      <c r="A13" s="8" t="s">
        <v>26</v>
      </c>
      <c r="B13" s="9">
        <v>0</v>
      </c>
      <c r="C13" s="10">
        <v>1</v>
      </c>
      <c r="D13" s="10">
        <v>25</v>
      </c>
      <c r="E13" s="9">
        <f t="shared" si="2"/>
        <v>0</v>
      </c>
      <c r="F13" s="9">
        <f t="shared" si="3"/>
        <v>4</v>
      </c>
      <c r="H13" s="11" t="s">
        <v>29</v>
      </c>
      <c r="I13" s="13">
        <f>SUM(B18:B19)</f>
        <v>0</v>
      </c>
      <c r="J13" s="13">
        <f>SUM(C18:C19)</f>
        <v>1</v>
      </c>
      <c r="K13" s="13">
        <f>SUM(D18:D19)</f>
        <v>32</v>
      </c>
      <c r="L13" s="9">
        <f t="shared" si="0"/>
        <v>0</v>
      </c>
      <c r="M13" s="9">
        <f t="shared" si="1"/>
        <v>3.125</v>
      </c>
      <c r="N13" s="14">
        <f>_xlfn.STDEV.P(E18:E19)</f>
        <v>0</v>
      </c>
      <c r="O13" s="14">
        <f>_xlfn.STDEV.P(F18:F19)</f>
        <v>3.125</v>
      </c>
      <c r="P13" s="14">
        <f t="shared" si="4"/>
        <v>0</v>
      </c>
      <c r="Q13" s="14">
        <f t="shared" si="4"/>
        <v>2.2097086912079607</v>
      </c>
    </row>
    <row r="14" spans="1:17" x14ac:dyDescent="0.25">
      <c r="A14" s="8" t="s">
        <v>27</v>
      </c>
      <c r="B14" s="9">
        <v>1</v>
      </c>
      <c r="C14" s="10">
        <v>2</v>
      </c>
      <c r="D14" s="10">
        <v>30</v>
      </c>
      <c r="E14" s="9">
        <f t="shared" si="2"/>
        <v>3.3333333333333335</v>
      </c>
      <c r="F14" s="9">
        <f t="shared" si="3"/>
        <v>6.666666666666667</v>
      </c>
      <c r="H14" s="12" t="s">
        <v>30</v>
      </c>
      <c r="I14" s="13">
        <f>SUM(B20:B21)</f>
        <v>0</v>
      </c>
      <c r="J14" s="13">
        <f>SUM(C20:C21)</f>
        <v>0</v>
      </c>
      <c r="K14" s="13">
        <f>SUM(D20:D21)</f>
        <v>21</v>
      </c>
      <c r="L14" s="9">
        <f t="shared" si="0"/>
        <v>0</v>
      </c>
      <c r="M14" s="9">
        <f t="shared" si="1"/>
        <v>0</v>
      </c>
      <c r="N14" s="14">
        <f>_xlfn.STDEV.P(E20:E21)</f>
        <v>0</v>
      </c>
      <c r="O14" s="14">
        <f>_xlfn.STDEV.P(F20:F21)</f>
        <v>0</v>
      </c>
      <c r="P14" s="14">
        <f t="shared" si="4"/>
        <v>0</v>
      </c>
      <c r="Q14" s="14">
        <f t="shared" si="4"/>
        <v>0</v>
      </c>
    </row>
    <row r="15" spans="1:17" x14ac:dyDescent="0.25">
      <c r="A15" s="8" t="s">
        <v>27</v>
      </c>
      <c r="B15" s="9">
        <v>0</v>
      </c>
      <c r="C15" s="10">
        <v>0</v>
      </c>
      <c r="D15" s="9">
        <v>30</v>
      </c>
      <c r="E15" s="9">
        <f t="shared" si="2"/>
        <v>0</v>
      </c>
      <c r="F15" s="9">
        <f t="shared" si="3"/>
        <v>0</v>
      </c>
    </row>
    <row r="16" spans="1:17" x14ac:dyDescent="0.25">
      <c r="A16" s="8" t="s">
        <v>28</v>
      </c>
      <c r="B16" s="9">
        <v>0</v>
      </c>
      <c r="C16" s="9">
        <v>1</v>
      </c>
      <c r="D16" s="10">
        <v>18</v>
      </c>
      <c r="E16" s="9">
        <f t="shared" si="2"/>
        <v>0</v>
      </c>
      <c r="F16" s="9">
        <f t="shared" si="3"/>
        <v>5.5555555555555554</v>
      </c>
    </row>
    <row r="17" spans="1:6" x14ac:dyDescent="0.25">
      <c r="A17" s="8" t="s">
        <v>28</v>
      </c>
      <c r="B17" s="9">
        <v>0</v>
      </c>
      <c r="C17" s="10">
        <v>0</v>
      </c>
      <c r="D17" s="10">
        <v>21</v>
      </c>
      <c r="E17" s="9">
        <f t="shared" si="2"/>
        <v>0</v>
      </c>
      <c r="F17" s="9">
        <f t="shared" si="3"/>
        <v>0</v>
      </c>
    </row>
    <row r="18" spans="1:6" x14ac:dyDescent="0.25">
      <c r="A18" s="11" t="s">
        <v>29</v>
      </c>
      <c r="B18" s="9">
        <v>0</v>
      </c>
      <c r="C18" s="10">
        <v>0</v>
      </c>
      <c r="D18" s="10">
        <v>16</v>
      </c>
      <c r="E18" s="9">
        <f t="shared" si="2"/>
        <v>0</v>
      </c>
      <c r="F18" s="9">
        <f t="shared" si="3"/>
        <v>0</v>
      </c>
    </row>
    <row r="19" spans="1:6" x14ac:dyDescent="0.25">
      <c r="A19" s="12" t="s">
        <v>29</v>
      </c>
      <c r="B19" s="9">
        <v>0</v>
      </c>
      <c r="C19" s="10">
        <v>1</v>
      </c>
      <c r="D19" s="10">
        <v>16</v>
      </c>
      <c r="E19" s="9">
        <f t="shared" si="2"/>
        <v>0</v>
      </c>
      <c r="F19" s="9">
        <f t="shared" si="3"/>
        <v>6.25</v>
      </c>
    </row>
    <row r="20" spans="1:6" x14ac:dyDescent="0.25">
      <c r="A20" s="12" t="s">
        <v>30</v>
      </c>
      <c r="B20" s="9">
        <v>0</v>
      </c>
      <c r="C20" s="10">
        <v>0</v>
      </c>
      <c r="D20" s="10">
        <v>11</v>
      </c>
      <c r="E20" s="9">
        <f t="shared" si="2"/>
        <v>0</v>
      </c>
      <c r="F20" s="9">
        <f t="shared" si="3"/>
        <v>0</v>
      </c>
    </row>
    <row r="21" spans="1:6" x14ac:dyDescent="0.25">
      <c r="A21" s="12" t="s">
        <v>30</v>
      </c>
      <c r="B21" s="9">
        <v>0</v>
      </c>
      <c r="C21" s="10">
        <v>0</v>
      </c>
      <c r="D21" s="10">
        <v>10</v>
      </c>
      <c r="E21" s="9">
        <f t="shared" si="2"/>
        <v>0</v>
      </c>
      <c r="F21" s="9">
        <f t="shared" si="3"/>
        <v>0</v>
      </c>
    </row>
    <row r="22" spans="1:6" x14ac:dyDescent="0.25">
      <c r="A22" s="15" t="s">
        <v>39</v>
      </c>
    </row>
  </sheetData>
  <mergeCells count="16">
    <mergeCell ref="F5:F7"/>
    <mergeCell ref="A5:A7"/>
    <mergeCell ref="B5:B7"/>
    <mergeCell ref="C5:C7"/>
    <mergeCell ref="D5:D7"/>
    <mergeCell ref="E5:E7"/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4EC9D-2E1F-48A5-80DE-2EFBD526206D}">
  <dimension ref="A1:Q22"/>
  <sheetViews>
    <sheetView workbookViewId="0">
      <selection activeCell="A8" sqref="A8:F21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>
        <v>44449</v>
      </c>
    </row>
    <row r="2" spans="1:17" x14ac:dyDescent="0.25">
      <c r="A2" s="1" t="s">
        <v>4</v>
      </c>
      <c r="B2" s="4" t="s">
        <v>36</v>
      </c>
      <c r="C2" s="1" t="s">
        <v>5</v>
      </c>
      <c r="D2" s="2" t="s">
        <v>41</v>
      </c>
      <c r="E2" s="1" t="s">
        <v>6</v>
      </c>
      <c r="F2" s="5">
        <v>0.64236111111111105</v>
      </c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>
        <v>0.68402777777777779</v>
      </c>
    </row>
    <row r="4" spans="1:17" x14ac:dyDescent="0.25">
      <c r="A4" s="1" t="s">
        <v>12</v>
      </c>
      <c r="B4" s="6" t="s">
        <v>42</v>
      </c>
      <c r="C4" s="1" t="s">
        <v>13</v>
      </c>
      <c r="D4" s="1">
        <v>1</v>
      </c>
      <c r="E4" s="1" t="s">
        <v>14</v>
      </c>
      <c r="F4" s="5">
        <v>0.73263888888888884</v>
      </c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21</v>
      </c>
      <c r="B8" s="9">
        <v>0</v>
      </c>
      <c r="C8" s="9">
        <v>0</v>
      </c>
      <c r="D8" s="10">
        <v>27</v>
      </c>
      <c r="E8" s="9">
        <f>B8/D8*100</f>
        <v>0</v>
      </c>
      <c r="F8" s="9">
        <f>C8/D8*100</f>
        <v>0</v>
      </c>
      <c r="H8" s="7" t="s">
        <v>21</v>
      </c>
      <c r="I8" s="13">
        <f>SUM(B8:B9)</f>
        <v>0</v>
      </c>
      <c r="J8" s="13">
        <f>SUM(C8:C9)</f>
        <v>1</v>
      </c>
      <c r="K8" s="13">
        <f>SUM(D8:D9)</f>
        <v>56</v>
      </c>
      <c r="L8" s="9">
        <f t="shared" ref="L8:L14" si="0">I8/K8*100</f>
        <v>0</v>
      </c>
      <c r="M8" s="9">
        <f t="shared" ref="M8:M14" si="1">J8/K8*100</f>
        <v>1.7857142857142856</v>
      </c>
      <c r="N8" s="14">
        <f>_xlfn.STDEV.P(E8:E9)</f>
        <v>0</v>
      </c>
      <c r="O8" s="14">
        <f>_xlfn.STDEV.P(F8:F9)</f>
        <v>1.7241379310344827</v>
      </c>
      <c r="P8" s="14">
        <f>N8/SQRT(2)</f>
        <v>0</v>
      </c>
      <c r="Q8" s="14">
        <f>O8/SQRT(2)</f>
        <v>1.2191496227354266</v>
      </c>
    </row>
    <row r="9" spans="1:17" x14ac:dyDescent="0.25">
      <c r="A9" s="8" t="s">
        <v>21</v>
      </c>
      <c r="B9" s="9">
        <v>0</v>
      </c>
      <c r="C9" s="10">
        <v>1</v>
      </c>
      <c r="D9" s="10">
        <v>29</v>
      </c>
      <c r="E9" s="9">
        <f t="shared" ref="E9:E21" si="2">B9/D9*100</f>
        <v>0</v>
      </c>
      <c r="F9" s="9">
        <f t="shared" ref="F9:F21" si="3">C9/D9*100</f>
        <v>3.4482758620689653</v>
      </c>
      <c r="H9" s="8" t="s">
        <v>25</v>
      </c>
      <c r="I9" s="13">
        <f>SUM(B10:B11)</f>
        <v>2</v>
      </c>
      <c r="J9" s="13">
        <f>SUM(C10:C11)</f>
        <v>3</v>
      </c>
      <c r="K9" s="13">
        <f>SUM(D10:D11)</f>
        <v>54</v>
      </c>
      <c r="L9" s="9">
        <f t="shared" si="0"/>
        <v>3.7037037037037033</v>
      </c>
      <c r="M9" s="9">
        <f t="shared" si="1"/>
        <v>5.5555555555555554</v>
      </c>
      <c r="N9" s="14">
        <f>_xlfn.STDEV.P(E10:E11)</f>
        <v>0</v>
      </c>
      <c r="O9" s="14">
        <f>_xlfn.STDEV.P(F10:F11)</f>
        <v>1.851851851851851</v>
      </c>
      <c r="P9" s="14">
        <f t="shared" ref="P9:Q14" si="4">N9/SQRT(2)</f>
        <v>0</v>
      </c>
      <c r="Q9" s="14">
        <f t="shared" si="4"/>
        <v>1.3094570021973095</v>
      </c>
    </row>
    <row r="10" spans="1:17" x14ac:dyDescent="0.25">
      <c r="A10" s="8" t="s">
        <v>25</v>
      </c>
      <c r="B10" s="9">
        <v>1</v>
      </c>
      <c r="C10" s="10">
        <v>1</v>
      </c>
      <c r="D10" s="10">
        <v>27</v>
      </c>
      <c r="E10" s="9">
        <f t="shared" si="2"/>
        <v>3.7037037037037033</v>
      </c>
      <c r="F10" s="9">
        <f t="shared" si="3"/>
        <v>3.7037037037037033</v>
      </c>
      <c r="H10" s="8" t="s">
        <v>26</v>
      </c>
      <c r="I10" s="13">
        <f>SUM(B12:B13)</f>
        <v>3</v>
      </c>
      <c r="J10" s="13">
        <f>SUM(C12:C13)</f>
        <v>9</v>
      </c>
      <c r="K10" s="13">
        <f>SUM(D12:D13)</f>
        <v>53</v>
      </c>
      <c r="L10" s="9">
        <f t="shared" si="0"/>
        <v>5.6603773584905666</v>
      </c>
      <c r="M10" s="9">
        <f t="shared" si="1"/>
        <v>16.981132075471699</v>
      </c>
      <c r="N10" s="14">
        <f>_xlfn.STDEV.P(E12:E13)</f>
        <v>1.7806267806267808</v>
      </c>
      <c r="O10" s="14">
        <f>_xlfn.STDEV.P(F12:F13)</f>
        <v>1.566951566951567</v>
      </c>
      <c r="P10" s="14">
        <f t="shared" si="4"/>
        <v>1.2590932713435676</v>
      </c>
      <c r="Q10" s="14">
        <f t="shared" si="4"/>
        <v>1.1080020787823395</v>
      </c>
    </row>
    <row r="11" spans="1:17" x14ac:dyDescent="0.25">
      <c r="A11" s="8" t="s">
        <v>25</v>
      </c>
      <c r="B11" s="9">
        <v>1</v>
      </c>
      <c r="C11" s="10">
        <v>2</v>
      </c>
      <c r="D11" s="10">
        <v>27</v>
      </c>
      <c r="E11" s="9">
        <f t="shared" si="2"/>
        <v>3.7037037037037033</v>
      </c>
      <c r="F11" s="9">
        <f t="shared" si="3"/>
        <v>7.4074074074074066</v>
      </c>
      <c r="H11" s="8" t="s">
        <v>27</v>
      </c>
      <c r="I11" s="13">
        <f>SUM(B14:B15)</f>
        <v>1</v>
      </c>
      <c r="J11" s="13">
        <f>SUM(C14:C15)</f>
        <v>7</v>
      </c>
      <c r="K11" s="13">
        <f>SUM(D14:D15)</f>
        <v>64</v>
      </c>
      <c r="L11" s="9">
        <f t="shared" si="0"/>
        <v>1.5625</v>
      </c>
      <c r="M11" s="9">
        <f t="shared" si="1"/>
        <v>10.9375</v>
      </c>
      <c r="N11" s="14">
        <f>_xlfn.STDEV.P(E14:E15)</f>
        <v>1.5151515151515151</v>
      </c>
      <c r="O11" s="14">
        <f>_xlfn.STDEV.P(F14:F15)</f>
        <v>1.9061583577712617</v>
      </c>
      <c r="P11" s="14">
        <f t="shared" si="4"/>
        <v>1.0713739108887084</v>
      </c>
      <c r="Q11" s="14">
        <f t="shared" si="4"/>
        <v>1.3478575007954723</v>
      </c>
    </row>
    <row r="12" spans="1:17" x14ac:dyDescent="0.25">
      <c r="A12" s="8" t="s">
        <v>26</v>
      </c>
      <c r="B12" s="9">
        <v>2</v>
      </c>
      <c r="C12" s="10">
        <v>5</v>
      </c>
      <c r="D12" s="10">
        <v>27</v>
      </c>
      <c r="E12" s="9">
        <f t="shared" si="2"/>
        <v>7.4074074074074066</v>
      </c>
      <c r="F12" s="9">
        <f t="shared" si="3"/>
        <v>18.518518518518519</v>
      </c>
      <c r="H12" s="8" t="s">
        <v>28</v>
      </c>
      <c r="I12" s="13">
        <f>SUM(B16:B17)</f>
        <v>0</v>
      </c>
      <c r="J12" s="13">
        <f>SUM(C16:C17)</f>
        <v>5</v>
      </c>
      <c r="K12" s="13">
        <f>SUM(D16:D17)</f>
        <v>41</v>
      </c>
      <c r="L12" s="9">
        <f t="shared" si="0"/>
        <v>0</v>
      </c>
      <c r="M12" s="9">
        <f t="shared" si="1"/>
        <v>12.195121951219512</v>
      </c>
      <c r="N12" s="14">
        <f>_xlfn.STDEV.P(E16:E17)</f>
        <v>0</v>
      </c>
      <c r="O12" s="14">
        <f>_xlfn.STDEV.P(F16:F17)</f>
        <v>2.1428571428571446</v>
      </c>
      <c r="P12" s="14">
        <f t="shared" si="4"/>
        <v>0</v>
      </c>
      <c r="Q12" s="14">
        <f t="shared" si="4"/>
        <v>1.5152288168283172</v>
      </c>
    </row>
    <row r="13" spans="1:17" x14ac:dyDescent="0.25">
      <c r="A13" s="8" t="s">
        <v>26</v>
      </c>
      <c r="B13" s="9">
        <v>1</v>
      </c>
      <c r="C13" s="10">
        <v>4</v>
      </c>
      <c r="D13" s="10">
        <v>26</v>
      </c>
      <c r="E13" s="9">
        <f t="shared" si="2"/>
        <v>3.8461538461538463</v>
      </c>
      <c r="F13" s="9">
        <f t="shared" si="3"/>
        <v>15.384615384615385</v>
      </c>
      <c r="H13" s="11" t="s">
        <v>29</v>
      </c>
      <c r="I13" s="13">
        <f>SUM(B18:B19)</f>
        <v>2</v>
      </c>
      <c r="J13" s="13">
        <f>SUM(C18:C19)</f>
        <v>5</v>
      </c>
      <c r="K13" s="13">
        <f>SUM(D18:D19)</f>
        <v>30</v>
      </c>
      <c r="L13" s="9">
        <f t="shared" si="0"/>
        <v>6.666666666666667</v>
      </c>
      <c r="M13" s="9">
        <f t="shared" si="1"/>
        <v>16.666666666666664</v>
      </c>
      <c r="N13" s="14">
        <f>_xlfn.STDEV.P(E18:E19)</f>
        <v>6.666666666666667</v>
      </c>
      <c r="O13" s="14">
        <f>_xlfn.STDEV.P(F18:F19)</f>
        <v>16.666666666666664</v>
      </c>
      <c r="P13" s="14">
        <f t="shared" si="4"/>
        <v>4.714045207910317</v>
      </c>
      <c r="Q13" s="14">
        <f t="shared" si="4"/>
        <v>11.785113019775789</v>
      </c>
    </row>
    <row r="14" spans="1:17" x14ac:dyDescent="0.25">
      <c r="A14" s="8" t="s">
        <v>27</v>
      </c>
      <c r="B14" s="9">
        <v>1</v>
      </c>
      <c r="C14" s="10">
        <v>3</v>
      </c>
      <c r="D14" s="10">
        <v>33</v>
      </c>
      <c r="E14" s="9">
        <f t="shared" si="2"/>
        <v>3.0303030303030303</v>
      </c>
      <c r="F14" s="9">
        <f t="shared" si="3"/>
        <v>9.0909090909090917</v>
      </c>
      <c r="H14" s="12" t="s">
        <v>30</v>
      </c>
      <c r="I14" s="13">
        <f>SUM(B20:B21)</f>
        <v>0</v>
      </c>
      <c r="J14" s="13">
        <f>SUM(C20:C21)</f>
        <v>3</v>
      </c>
      <c r="K14" s="13">
        <f>SUM(D20:D21)</f>
        <v>22</v>
      </c>
      <c r="L14" s="9">
        <f t="shared" si="0"/>
        <v>0</v>
      </c>
      <c r="M14" s="9">
        <f t="shared" si="1"/>
        <v>13.636363636363635</v>
      </c>
      <c r="N14" s="14">
        <f>_xlfn.STDEV.P(E20:E21)</f>
        <v>0</v>
      </c>
      <c r="O14" s="14">
        <f>_xlfn.STDEV.P(F20:F21)</f>
        <v>5.8333333333333348</v>
      </c>
      <c r="P14" s="14">
        <f t="shared" si="4"/>
        <v>0</v>
      </c>
      <c r="Q14" s="14">
        <f t="shared" si="4"/>
        <v>4.1247895569215283</v>
      </c>
    </row>
    <row r="15" spans="1:17" x14ac:dyDescent="0.25">
      <c r="A15" s="8" t="s">
        <v>27</v>
      </c>
      <c r="B15" s="9">
        <v>0</v>
      </c>
      <c r="C15" s="10">
        <v>4</v>
      </c>
      <c r="D15" s="9">
        <v>31</v>
      </c>
      <c r="E15" s="9">
        <f t="shared" si="2"/>
        <v>0</v>
      </c>
      <c r="F15" s="9">
        <f t="shared" si="3"/>
        <v>12.903225806451612</v>
      </c>
    </row>
    <row r="16" spans="1:17" x14ac:dyDescent="0.25">
      <c r="A16" s="8" t="s">
        <v>28</v>
      </c>
      <c r="B16" s="9">
        <v>0</v>
      </c>
      <c r="C16" s="9">
        <v>3</v>
      </c>
      <c r="D16" s="10">
        <v>21</v>
      </c>
      <c r="E16" s="9">
        <f t="shared" si="2"/>
        <v>0</v>
      </c>
      <c r="F16" s="9">
        <f t="shared" si="3"/>
        <v>14.285714285714285</v>
      </c>
    </row>
    <row r="17" spans="1:6" x14ac:dyDescent="0.25">
      <c r="A17" s="8" t="s">
        <v>28</v>
      </c>
      <c r="B17" s="9">
        <v>0</v>
      </c>
      <c r="C17" s="10">
        <v>2</v>
      </c>
      <c r="D17" s="10">
        <v>20</v>
      </c>
      <c r="E17" s="9">
        <f t="shared" si="2"/>
        <v>0</v>
      </c>
      <c r="F17" s="9">
        <f t="shared" si="3"/>
        <v>10</v>
      </c>
    </row>
    <row r="18" spans="1:6" x14ac:dyDescent="0.25">
      <c r="A18" s="11" t="s">
        <v>29</v>
      </c>
      <c r="B18" s="9">
        <v>2</v>
      </c>
      <c r="C18" s="10">
        <v>5</v>
      </c>
      <c r="D18" s="10">
        <v>15</v>
      </c>
      <c r="E18" s="9">
        <f t="shared" si="2"/>
        <v>13.333333333333334</v>
      </c>
      <c r="F18" s="9">
        <f t="shared" si="3"/>
        <v>33.333333333333329</v>
      </c>
    </row>
    <row r="19" spans="1:6" x14ac:dyDescent="0.25">
      <c r="A19" s="12" t="s">
        <v>29</v>
      </c>
      <c r="B19" s="9">
        <v>0</v>
      </c>
      <c r="C19" s="10">
        <v>0</v>
      </c>
      <c r="D19" s="10">
        <v>15</v>
      </c>
      <c r="E19" s="9">
        <f t="shared" si="2"/>
        <v>0</v>
      </c>
      <c r="F19" s="9">
        <f t="shared" si="3"/>
        <v>0</v>
      </c>
    </row>
    <row r="20" spans="1:6" x14ac:dyDescent="0.25">
      <c r="A20" s="12" t="s">
        <v>30</v>
      </c>
      <c r="B20" s="9">
        <v>0</v>
      </c>
      <c r="C20" s="10">
        <v>1</v>
      </c>
      <c r="D20" s="10">
        <v>12</v>
      </c>
      <c r="E20" s="9">
        <f t="shared" si="2"/>
        <v>0</v>
      </c>
      <c r="F20" s="9">
        <f t="shared" si="3"/>
        <v>8.3333333333333321</v>
      </c>
    </row>
    <row r="21" spans="1:6" x14ac:dyDescent="0.25">
      <c r="A21" s="12" t="s">
        <v>30</v>
      </c>
      <c r="B21" s="9">
        <v>0</v>
      </c>
      <c r="C21" s="10">
        <v>2</v>
      </c>
      <c r="D21" s="10">
        <v>10</v>
      </c>
      <c r="E21" s="9">
        <f t="shared" si="2"/>
        <v>0</v>
      </c>
      <c r="F21" s="9">
        <f t="shared" si="3"/>
        <v>20</v>
      </c>
    </row>
    <row r="22" spans="1:6" x14ac:dyDescent="0.25">
      <c r="A22" s="15" t="s">
        <v>39</v>
      </c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0F9A-FE1D-4588-880F-6AD9E56D1836}">
  <dimension ref="A1:Q22"/>
  <sheetViews>
    <sheetView topLeftCell="A5" workbookViewId="0">
      <selection activeCell="A8" sqref="A8:F21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>
        <v>44453</v>
      </c>
    </row>
    <row r="2" spans="1:17" x14ac:dyDescent="0.25">
      <c r="A2" s="1" t="s">
        <v>4</v>
      </c>
      <c r="B2" s="4" t="s">
        <v>36</v>
      </c>
      <c r="C2" s="1" t="s">
        <v>5</v>
      </c>
      <c r="D2" s="2" t="s">
        <v>41</v>
      </c>
      <c r="E2" s="1" t="s">
        <v>6</v>
      </c>
      <c r="F2" s="5">
        <v>0.64583333333333337</v>
      </c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>
        <v>0.6875</v>
      </c>
    </row>
    <row r="4" spans="1:17" x14ac:dyDescent="0.25">
      <c r="A4" s="1" t="s">
        <v>12</v>
      </c>
      <c r="B4" s="6" t="s">
        <v>42</v>
      </c>
      <c r="C4" s="1" t="s">
        <v>13</v>
      </c>
      <c r="D4" s="1">
        <v>2</v>
      </c>
      <c r="E4" s="1" t="s">
        <v>14</v>
      </c>
      <c r="F4" s="5">
        <v>0.625</v>
      </c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21</v>
      </c>
      <c r="B8" s="9">
        <v>0</v>
      </c>
      <c r="C8" s="9">
        <v>0</v>
      </c>
      <c r="D8" s="10">
        <v>24</v>
      </c>
      <c r="E8" s="9">
        <f>B8/D8*100</f>
        <v>0</v>
      </c>
      <c r="F8" s="9">
        <f>C8/D8*100</f>
        <v>0</v>
      </c>
      <c r="H8" s="7" t="s">
        <v>21</v>
      </c>
      <c r="I8" s="13">
        <f>SUM(B8:B9)</f>
        <v>0</v>
      </c>
      <c r="J8" s="13">
        <f>SUM(C8:C9)</f>
        <v>1</v>
      </c>
      <c r="K8" s="13">
        <f>SUM(D8:D9)</f>
        <v>49</v>
      </c>
      <c r="L8" s="9">
        <f t="shared" ref="L8:L14" si="0">I8/K8*100</f>
        <v>0</v>
      </c>
      <c r="M8" s="9">
        <f t="shared" ref="M8:M14" si="1">J8/K8*100</f>
        <v>2.0408163265306123</v>
      </c>
      <c r="N8" s="14">
        <f>_xlfn.STDEV.P(E8:E9)</f>
        <v>0</v>
      </c>
      <c r="O8" s="14">
        <f>_xlfn.STDEV.P(F8:F9)</f>
        <v>2</v>
      </c>
      <c r="P8" s="14">
        <f>N8/SQRT(2)</f>
        <v>0</v>
      </c>
      <c r="Q8" s="14">
        <f>O8/SQRT(2)</f>
        <v>1.4142135623730949</v>
      </c>
    </row>
    <row r="9" spans="1:17" x14ac:dyDescent="0.25">
      <c r="A9" s="8" t="s">
        <v>21</v>
      </c>
      <c r="B9" s="9">
        <v>0</v>
      </c>
      <c r="C9" s="10">
        <v>1</v>
      </c>
      <c r="D9" s="10">
        <v>25</v>
      </c>
      <c r="E9" s="9">
        <f t="shared" ref="E9:E21" si="2">B9/D9*100</f>
        <v>0</v>
      </c>
      <c r="F9" s="9">
        <f t="shared" ref="F9:F21" si="3">C9/D9*100</f>
        <v>4</v>
      </c>
      <c r="H9" s="8" t="s">
        <v>25</v>
      </c>
      <c r="I9" s="13">
        <f>SUM(B10:B11)</f>
        <v>6</v>
      </c>
      <c r="J9" s="13">
        <f>SUM(C10:C11)</f>
        <v>6</v>
      </c>
      <c r="K9" s="13">
        <f>SUM(D10:D11)</f>
        <v>50</v>
      </c>
      <c r="L9" s="9">
        <f t="shared" si="0"/>
        <v>12</v>
      </c>
      <c r="M9" s="9">
        <f t="shared" si="1"/>
        <v>12</v>
      </c>
      <c r="N9" s="14">
        <f>_xlfn.STDEV.P(E10:E11)</f>
        <v>3.5256410256410273</v>
      </c>
      <c r="O9" s="14">
        <f>_xlfn.STDEV.P(F10:F11)</f>
        <v>0.48076923076923084</v>
      </c>
      <c r="P9" s="14">
        <f t="shared" ref="P9:Q14" si="4">N9/SQRT(2)</f>
        <v>2.4930046772602648</v>
      </c>
      <c r="Q9" s="14">
        <f t="shared" si="4"/>
        <v>0.33995518326276325</v>
      </c>
    </row>
    <row r="10" spans="1:17" x14ac:dyDescent="0.25">
      <c r="A10" s="8" t="s">
        <v>25</v>
      </c>
      <c r="B10" s="9">
        <v>2</v>
      </c>
      <c r="C10" s="10">
        <v>3</v>
      </c>
      <c r="D10" s="10">
        <v>24</v>
      </c>
      <c r="E10" s="9">
        <f t="shared" si="2"/>
        <v>8.3333333333333321</v>
      </c>
      <c r="F10" s="9">
        <f t="shared" si="3"/>
        <v>12.5</v>
      </c>
      <c r="H10" s="8" t="s">
        <v>26</v>
      </c>
      <c r="I10" s="13">
        <f>SUM(B12:B13)</f>
        <v>5</v>
      </c>
      <c r="J10" s="13">
        <f>SUM(C12:C13)</f>
        <v>8</v>
      </c>
      <c r="K10" s="13">
        <f>SUM(D12:D13)</f>
        <v>52</v>
      </c>
      <c r="L10" s="9">
        <f t="shared" si="0"/>
        <v>9.6153846153846168</v>
      </c>
      <c r="M10" s="9">
        <f t="shared" si="1"/>
        <v>15.384615384615385</v>
      </c>
      <c r="N10" s="14">
        <f>_xlfn.STDEV.P(E12:E13)</f>
        <v>1.5555555555555578</v>
      </c>
      <c r="O10" s="14">
        <f>_xlfn.STDEV.P(F12:F13)</f>
        <v>4.4444444444444482</v>
      </c>
      <c r="P10" s="14">
        <f t="shared" si="4"/>
        <v>1.0999438818457421</v>
      </c>
      <c r="Q10" s="14">
        <f t="shared" si="4"/>
        <v>3.1426968052735469</v>
      </c>
    </row>
    <row r="11" spans="1:17" x14ac:dyDescent="0.25">
      <c r="A11" s="8" t="s">
        <v>25</v>
      </c>
      <c r="B11" s="9">
        <v>4</v>
      </c>
      <c r="C11" s="10">
        <v>3</v>
      </c>
      <c r="D11" s="10">
        <v>26</v>
      </c>
      <c r="E11" s="9">
        <f t="shared" si="2"/>
        <v>15.384615384615385</v>
      </c>
      <c r="F11" s="9">
        <f t="shared" si="3"/>
        <v>11.538461538461538</v>
      </c>
      <c r="H11" s="8" t="s">
        <v>27</v>
      </c>
      <c r="I11" s="13">
        <f>SUM(B14:B15)</f>
        <v>10</v>
      </c>
      <c r="J11" s="13">
        <f>SUM(C14:C15)</f>
        <v>10</v>
      </c>
      <c r="K11" s="13">
        <f>SUM(D14:D15)</f>
        <v>63</v>
      </c>
      <c r="L11" s="9">
        <f t="shared" si="0"/>
        <v>15.873015873015872</v>
      </c>
      <c r="M11" s="9">
        <f t="shared" si="1"/>
        <v>15.873015873015872</v>
      </c>
      <c r="N11" s="14">
        <f>_xlfn.STDEV.P(E14:E15)</f>
        <v>0.25201612903225801</v>
      </c>
      <c r="O11" s="14">
        <f>_xlfn.STDEV.P(F14:F15)</f>
        <v>0.25201612903225801</v>
      </c>
      <c r="P11" s="14">
        <f t="shared" si="4"/>
        <v>0.17820231380709359</v>
      </c>
      <c r="Q11" s="14">
        <f t="shared" si="4"/>
        <v>0.17820231380709359</v>
      </c>
    </row>
    <row r="12" spans="1:17" x14ac:dyDescent="0.25">
      <c r="A12" s="8" t="s">
        <v>26</v>
      </c>
      <c r="B12" s="9">
        <v>2</v>
      </c>
      <c r="C12" s="10">
        <v>5</v>
      </c>
      <c r="D12" s="10">
        <v>25</v>
      </c>
      <c r="E12" s="9">
        <f t="shared" si="2"/>
        <v>8</v>
      </c>
      <c r="F12" s="9">
        <f t="shared" si="3"/>
        <v>20</v>
      </c>
      <c r="H12" s="8" t="s">
        <v>28</v>
      </c>
      <c r="I12" s="13">
        <f>SUM(B16:B17)</f>
        <v>5</v>
      </c>
      <c r="J12" s="13">
        <f>SUM(C16:C17)</f>
        <v>6</v>
      </c>
      <c r="K12" s="13">
        <f>SUM(D16:D17)</f>
        <v>39</v>
      </c>
      <c r="L12" s="9">
        <f t="shared" si="0"/>
        <v>12.820512820512819</v>
      </c>
      <c r="M12" s="9">
        <f t="shared" si="1"/>
        <v>15.384615384615385</v>
      </c>
      <c r="N12" s="14">
        <f>_xlfn.STDEV.P(E16:E17)</f>
        <v>2.2368421052631589</v>
      </c>
      <c r="O12" s="14">
        <f>_xlfn.STDEV.P(F16:F17)</f>
        <v>0.39473684210526283</v>
      </c>
      <c r="P12" s="14">
        <f t="shared" si="4"/>
        <v>1.5816862210751728</v>
      </c>
      <c r="Q12" s="14">
        <f t="shared" si="4"/>
        <v>0.27912109783679484</v>
      </c>
    </row>
    <row r="13" spans="1:17" x14ac:dyDescent="0.25">
      <c r="A13" s="8" t="s">
        <v>26</v>
      </c>
      <c r="B13" s="9">
        <v>3</v>
      </c>
      <c r="C13" s="10">
        <v>3</v>
      </c>
      <c r="D13" s="10">
        <v>27</v>
      </c>
      <c r="E13" s="9">
        <f t="shared" si="2"/>
        <v>11.111111111111111</v>
      </c>
      <c r="F13" s="9">
        <f t="shared" si="3"/>
        <v>11.111111111111111</v>
      </c>
      <c r="H13" s="11" t="s">
        <v>29</v>
      </c>
      <c r="I13" s="13">
        <f>SUM(B18:B19)</f>
        <v>4</v>
      </c>
      <c r="J13" s="13">
        <f>SUM(C18:C19)</f>
        <v>5</v>
      </c>
      <c r="K13" s="13">
        <f>SUM(D18:D19)</f>
        <v>29</v>
      </c>
      <c r="L13" s="9">
        <f t="shared" si="0"/>
        <v>13.793103448275861</v>
      </c>
      <c r="M13" s="9">
        <f t="shared" si="1"/>
        <v>17.241379310344829</v>
      </c>
      <c r="N13" s="14">
        <f>_xlfn.STDEV.P(E18:E19)</f>
        <v>7.3809523809523796</v>
      </c>
      <c r="O13" s="14">
        <f>_xlfn.STDEV.P(F18:F19)</f>
        <v>17.857142857142858</v>
      </c>
      <c r="P13" s="14">
        <f t="shared" si="4"/>
        <v>5.2191214801864207</v>
      </c>
      <c r="Q13" s="14">
        <f t="shared" si="4"/>
        <v>12.626906806902634</v>
      </c>
    </row>
    <row r="14" spans="1:17" x14ac:dyDescent="0.25">
      <c r="A14" s="8" t="s">
        <v>27</v>
      </c>
      <c r="B14" s="9">
        <v>5</v>
      </c>
      <c r="C14" s="10">
        <v>5</v>
      </c>
      <c r="D14" s="10">
        <v>31</v>
      </c>
      <c r="E14" s="9">
        <f t="shared" si="2"/>
        <v>16.129032258064516</v>
      </c>
      <c r="F14" s="9">
        <f t="shared" si="3"/>
        <v>16.129032258064516</v>
      </c>
      <c r="H14" s="12" t="s">
        <v>30</v>
      </c>
      <c r="I14" s="13">
        <f>SUM(B20:B21)</f>
        <v>1</v>
      </c>
      <c r="J14" s="13">
        <f>SUM(C20:C21)</f>
        <v>3</v>
      </c>
      <c r="K14" s="13">
        <f>SUM(D20:D21)</f>
        <v>20</v>
      </c>
      <c r="L14" s="9">
        <f t="shared" si="0"/>
        <v>5</v>
      </c>
      <c r="M14" s="9">
        <f t="shared" si="1"/>
        <v>15</v>
      </c>
      <c r="N14" s="14">
        <f>_xlfn.STDEV.P(E20:E21)</f>
        <v>5</v>
      </c>
      <c r="O14" s="14">
        <f>_xlfn.STDEV.P(F20:F21)</f>
        <v>5</v>
      </c>
      <c r="P14" s="14">
        <f t="shared" si="4"/>
        <v>3.5355339059327373</v>
      </c>
      <c r="Q14" s="14">
        <f t="shared" si="4"/>
        <v>3.5355339059327373</v>
      </c>
    </row>
    <row r="15" spans="1:17" x14ac:dyDescent="0.25">
      <c r="A15" s="8" t="s">
        <v>27</v>
      </c>
      <c r="B15" s="9">
        <v>5</v>
      </c>
      <c r="C15" s="10">
        <v>5</v>
      </c>
      <c r="D15" s="9">
        <v>32</v>
      </c>
      <c r="E15" s="9">
        <f t="shared" si="2"/>
        <v>15.625</v>
      </c>
      <c r="F15" s="9">
        <f t="shared" si="3"/>
        <v>15.625</v>
      </c>
    </row>
    <row r="16" spans="1:17" x14ac:dyDescent="0.25">
      <c r="A16" s="8" t="s">
        <v>28</v>
      </c>
      <c r="B16" s="9">
        <v>2</v>
      </c>
      <c r="C16" s="9">
        <v>3</v>
      </c>
      <c r="D16" s="10">
        <v>19</v>
      </c>
      <c r="E16" s="9">
        <f t="shared" si="2"/>
        <v>10.526315789473683</v>
      </c>
      <c r="F16" s="9">
        <f t="shared" si="3"/>
        <v>15.789473684210526</v>
      </c>
    </row>
    <row r="17" spans="1:6" x14ac:dyDescent="0.25">
      <c r="A17" s="8" t="s">
        <v>28</v>
      </c>
      <c r="B17" s="9">
        <v>3</v>
      </c>
      <c r="C17" s="10">
        <v>3</v>
      </c>
      <c r="D17" s="10">
        <v>20</v>
      </c>
      <c r="E17" s="9">
        <f t="shared" si="2"/>
        <v>15</v>
      </c>
      <c r="F17" s="9">
        <f t="shared" si="3"/>
        <v>15</v>
      </c>
    </row>
    <row r="18" spans="1:6" x14ac:dyDescent="0.25">
      <c r="A18" s="11" t="s">
        <v>29</v>
      </c>
      <c r="B18" s="9">
        <v>3</v>
      </c>
      <c r="C18" s="10">
        <v>5</v>
      </c>
      <c r="D18" s="10">
        <v>14</v>
      </c>
      <c r="E18" s="9">
        <f t="shared" si="2"/>
        <v>21.428571428571427</v>
      </c>
      <c r="F18" s="9">
        <f t="shared" si="3"/>
        <v>35.714285714285715</v>
      </c>
    </row>
    <row r="19" spans="1:6" x14ac:dyDescent="0.25">
      <c r="A19" s="12" t="s">
        <v>29</v>
      </c>
      <c r="B19" s="9">
        <v>1</v>
      </c>
      <c r="C19" s="10">
        <v>0</v>
      </c>
      <c r="D19" s="10">
        <v>15</v>
      </c>
      <c r="E19" s="9">
        <f t="shared" si="2"/>
        <v>6.666666666666667</v>
      </c>
      <c r="F19" s="9">
        <f t="shared" si="3"/>
        <v>0</v>
      </c>
    </row>
    <row r="20" spans="1:6" x14ac:dyDescent="0.25">
      <c r="A20" s="12" t="s">
        <v>30</v>
      </c>
      <c r="B20" s="9">
        <v>0</v>
      </c>
      <c r="C20" s="10">
        <v>1</v>
      </c>
      <c r="D20" s="10">
        <v>10</v>
      </c>
      <c r="E20" s="9">
        <f t="shared" si="2"/>
        <v>0</v>
      </c>
      <c r="F20" s="9">
        <f t="shared" si="3"/>
        <v>10</v>
      </c>
    </row>
    <row r="21" spans="1:6" x14ac:dyDescent="0.25">
      <c r="A21" s="12" t="s">
        <v>30</v>
      </c>
      <c r="B21" s="9">
        <v>1</v>
      </c>
      <c r="C21" s="10">
        <v>2</v>
      </c>
      <c r="D21" s="10">
        <v>10</v>
      </c>
      <c r="E21" s="9">
        <f t="shared" si="2"/>
        <v>10</v>
      </c>
      <c r="F21" s="9">
        <f t="shared" si="3"/>
        <v>20</v>
      </c>
    </row>
    <row r="22" spans="1:6" x14ac:dyDescent="0.25">
      <c r="A22" s="15" t="s">
        <v>39</v>
      </c>
    </row>
  </sheetData>
  <mergeCells count="16">
    <mergeCell ref="F5:F7"/>
    <mergeCell ref="A5:A7"/>
    <mergeCell ref="B5:B7"/>
    <mergeCell ref="C5:C7"/>
    <mergeCell ref="D5:D7"/>
    <mergeCell ref="E5:E7"/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A966-0D0B-44F2-B64D-5B182D7D2805}">
  <sheetPr>
    <pageSetUpPr fitToPage="1"/>
  </sheetPr>
  <dimension ref="A1:Q22"/>
  <sheetViews>
    <sheetView topLeftCell="A5" workbookViewId="0">
      <selection activeCell="A8" sqref="A8:F21"/>
    </sheetView>
  </sheetViews>
  <sheetFormatPr defaultRowHeight="15" x14ac:dyDescent="0.25"/>
  <cols>
    <col min="1" max="1" width="30.140625" bestFit="1" customWidth="1"/>
    <col min="2" max="2" width="16.7109375" bestFit="1" customWidth="1"/>
    <col min="3" max="3" width="13.42578125" bestFit="1" customWidth="1"/>
    <col min="4" max="4" width="13.5703125" bestFit="1" customWidth="1"/>
    <col min="5" max="5" width="9.7109375" bestFit="1" customWidth="1"/>
    <col min="6" max="6" width="13.28515625" bestFit="1" customWidth="1"/>
    <col min="8" max="8" width="15.85546875" bestFit="1" customWidth="1"/>
    <col min="9" max="9" width="12.140625" bestFit="1" customWidth="1"/>
    <col min="10" max="10" width="11" bestFit="1" customWidth="1"/>
    <col min="11" max="11" width="7" bestFit="1" customWidth="1"/>
    <col min="12" max="12" width="7.5703125" bestFit="1" customWidth="1"/>
    <col min="13" max="13" width="13.28515625" bestFit="1" customWidth="1"/>
    <col min="14" max="17" width="12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3" t="s">
        <v>23</v>
      </c>
      <c r="E1" s="1" t="s">
        <v>3</v>
      </c>
      <c r="F1" s="4">
        <v>44455</v>
      </c>
    </row>
    <row r="2" spans="1:17" x14ac:dyDescent="0.25">
      <c r="A2" s="1" t="s">
        <v>4</v>
      </c>
      <c r="B2" s="4" t="s">
        <v>36</v>
      </c>
      <c r="C2" s="1" t="s">
        <v>5</v>
      </c>
      <c r="D2" s="2" t="s">
        <v>41</v>
      </c>
      <c r="E2" s="1" t="s">
        <v>6</v>
      </c>
      <c r="F2" s="5">
        <v>0.625</v>
      </c>
      <c r="I2" s="10"/>
      <c r="J2" s="10"/>
    </row>
    <row r="3" spans="1:17" x14ac:dyDescent="0.25">
      <c r="A3" s="1" t="s">
        <v>37</v>
      </c>
      <c r="B3" s="4" t="s">
        <v>38</v>
      </c>
      <c r="C3" s="1" t="s">
        <v>9</v>
      </c>
      <c r="D3" s="2" t="s">
        <v>10</v>
      </c>
      <c r="E3" s="1" t="s">
        <v>11</v>
      </c>
      <c r="F3" s="5">
        <v>0.66666666666666663</v>
      </c>
    </row>
    <row r="4" spans="1:17" x14ac:dyDescent="0.25">
      <c r="A4" s="1" t="s">
        <v>12</v>
      </c>
      <c r="B4" s="6" t="s">
        <v>42</v>
      </c>
      <c r="C4" s="1" t="s">
        <v>13</v>
      </c>
      <c r="D4" s="1">
        <v>3</v>
      </c>
      <c r="E4" s="1" t="s">
        <v>14</v>
      </c>
      <c r="F4" s="5">
        <v>0.52083333333333337</v>
      </c>
    </row>
    <row r="5" spans="1:17" ht="15" customHeight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20</v>
      </c>
      <c r="F5" s="32" t="s">
        <v>19</v>
      </c>
      <c r="H5" s="32" t="s">
        <v>15</v>
      </c>
      <c r="I5" s="32" t="s">
        <v>16</v>
      </c>
      <c r="J5" s="32" t="s">
        <v>17</v>
      </c>
      <c r="K5" s="32" t="s">
        <v>18</v>
      </c>
      <c r="L5" s="32" t="s">
        <v>20</v>
      </c>
      <c r="M5" s="32" t="s">
        <v>19</v>
      </c>
      <c r="N5" s="32" t="s">
        <v>31</v>
      </c>
      <c r="O5" s="32" t="s">
        <v>32</v>
      </c>
      <c r="P5" s="32" t="s">
        <v>33</v>
      </c>
      <c r="Q5" s="32" t="s">
        <v>34</v>
      </c>
    </row>
    <row r="6" spans="1:17" ht="15" customHeight="1" x14ac:dyDescent="0.25">
      <c r="A6" s="32"/>
      <c r="B6" s="32"/>
      <c r="C6" s="32"/>
      <c r="D6" s="32"/>
      <c r="E6" s="32"/>
      <c r="F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2"/>
      <c r="B7" s="32"/>
      <c r="C7" s="32"/>
      <c r="D7" s="32"/>
      <c r="E7" s="32"/>
      <c r="F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5">
      <c r="A8" s="7" t="s">
        <v>21</v>
      </c>
      <c r="B8" s="9">
        <v>0</v>
      </c>
      <c r="C8" s="9">
        <v>0</v>
      </c>
      <c r="D8" s="10">
        <v>28</v>
      </c>
      <c r="E8" s="9">
        <f>B8/D8*100</f>
        <v>0</v>
      </c>
      <c r="F8" s="9">
        <f>C8/D8*100</f>
        <v>0</v>
      </c>
      <c r="H8" s="7" t="s">
        <v>21</v>
      </c>
      <c r="I8" s="13">
        <f>SUM(B8:B9)</f>
        <v>0</v>
      </c>
      <c r="J8" s="13">
        <f>SUM(C8:C9)</f>
        <v>1</v>
      </c>
      <c r="K8" s="13">
        <f>SUM(D8:D9)</f>
        <v>53</v>
      </c>
      <c r="L8" s="9">
        <f t="shared" ref="L8:L14" si="0">I8/K8*100</f>
        <v>0</v>
      </c>
      <c r="M8" s="9">
        <f t="shared" ref="M8:M14" si="1">J8/K8*100</f>
        <v>1.8867924528301887</v>
      </c>
      <c r="N8" s="14">
        <f>_xlfn.STDEV.P(E8:E9)</f>
        <v>0</v>
      </c>
      <c r="O8" s="14">
        <f>_xlfn.STDEV.P(F8:F9)</f>
        <v>2</v>
      </c>
      <c r="P8" s="14">
        <f>N8/SQRT(2)</f>
        <v>0</v>
      </c>
      <c r="Q8" s="14">
        <f>O8/SQRT(2)</f>
        <v>1.4142135623730949</v>
      </c>
    </row>
    <row r="9" spans="1:17" x14ac:dyDescent="0.25">
      <c r="A9" s="8" t="s">
        <v>21</v>
      </c>
      <c r="B9" s="9">
        <v>0</v>
      </c>
      <c r="C9" s="10">
        <v>1</v>
      </c>
      <c r="D9" s="10">
        <v>25</v>
      </c>
      <c r="E9" s="9">
        <f t="shared" ref="E9:E21" si="2">B9/D9*100</f>
        <v>0</v>
      </c>
      <c r="F9" s="9">
        <f t="shared" ref="F9:F21" si="3">C9/D9*100</f>
        <v>4</v>
      </c>
      <c r="H9" s="8" t="s">
        <v>25</v>
      </c>
      <c r="I9" s="13">
        <f>SUM(B10:B11)</f>
        <v>9</v>
      </c>
      <c r="J9" s="13">
        <f>SUM(C10:C11)</f>
        <v>7</v>
      </c>
      <c r="K9" s="13">
        <f>SUM(D10:D11)</f>
        <v>52</v>
      </c>
      <c r="L9" s="9">
        <f t="shared" si="0"/>
        <v>17.307692307692307</v>
      </c>
      <c r="M9" s="9">
        <f t="shared" si="1"/>
        <v>13.461538461538462</v>
      </c>
      <c r="N9" s="14">
        <f>_xlfn.STDEV.P(E10:E11)</f>
        <v>5.7692307692307754</v>
      </c>
      <c r="O9" s="14">
        <f>_xlfn.STDEV.P(F10:F11)</f>
        <v>1.9230769230769234</v>
      </c>
      <c r="P9" s="14">
        <f t="shared" ref="P9:Q14" si="4">N9/SQRT(2)</f>
        <v>4.0794621991531628</v>
      </c>
      <c r="Q9" s="14">
        <f t="shared" si="4"/>
        <v>1.359820733051053</v>
      </c>
    </row>
    <row r="10" spans="1:17" x14ac:dyDescent="0.25">
      <c r="A10" s="8" t="s">
        <v>25</v>
      </c>
      <c r="B10" s="9">
        <v>3</v>
      </c>
      <c r="C10" s="10">
        <v>4</v>
      </c>
      <c r="D10" s="10">
        <v>26</v>
      </c>
      <c r="E10" s="9">
        <f t="shared" si="2"/>
        <v>11.538461538461538</v>
      </c>
      <c r="F10" s="9">
        <f t="shared" si="3"/>
        <v>15.384615384615385</v>
      </c>
      <c r="H10" s="8" t="s">
        <v>26</v>
      </c>
      <c r="I10" s="13">
        <f>SUM(B12:B13)</f>
        <v>7</v>
      </c>
      <c r="J10" s="13">
        <f>SUM(C12:C13)</f>
        <v>5</v>
      </c>
      <c r="K10" s="13">
        <f>SUM(D12:D13)</f>
        <v>54</v>
      </c>
      <c r="L10" s="9">
        <f t="shared" si="0"/>
        <v>12.962962962962962</v>
      </c>
      <c r="M10" s="9">
        <f t="shared" si="1"/>
        <v>9.2592592592592595</v>
      </c>
      <c r="N10" s="14">
        <f>_xlfn.STDEV.P(E12:E13)</f>
        <v>5.5555555555555589</v>
      </c>
      <c r="O10" s="14">
        <f>_xlfn.STDEV.P(F12:F13)</f>
        <v>5.5555555555555562</v>
      </c>
      <c r="P10" s="14">
        <f t="shared" si="4"/>
        <v>3.9283710065919326</v>
      </c>
      <c r="Q10" s="14">
        <f t="shared" si="4"/>
        <v>3.9283710065919308</v>
      </c>
    </row>
    <row r="11" spans="1:17" x14ac:dyDescent="0.25">
      <c r="A11" s="8" t="s">
        <v>25</v>
      </c>
      <c r="B11" s="9">
        <v>6</v>
      </c>
      <c r="C11" s="10">
        <v>3</v>
      </c>
      <c r="D11" s="10">
        <v>26</v>
      </c>
      <c r="E11" s="9">
        <f t="shared" si="2"/>
        <v>23.076923076923077</v>
      </c>
      <c r="F11" s="9">
        <f t="shared" si="3"/>
        <v>11.538461538461538</v>
      </c>
      <c r="H11" s="8" t="s">
        <v>27</v>
      </c>
      <c r="I11" s="13">
        <f>SUM(B14:B15)</f>
        <v>17</v>
      </c>
      <c r="J11" s="13">
        <f>SUM(C14:C15)</f>
        <v>13</v>
      </c>
      <c r="K11" s="13">
        <f>SUM(D14:D15)</f>
        <v>66</v>
      </c>
      <c r="L11" s="9">
        <f t="shared" si="0"/>
        <v>25.757575757575758</v>
      </c>
      <c r="M11" s="9">
        <f t="shared" si="1"/>
        <v>19.696969696969695</v>
      </c>
      <c r="N11" s="14">
        <f>_xlfn.STDEV.P(E14:E15)</f>
        <v>1.5151515151515138</v>
      </c>
      <c r="O11" s="14">
        <f>_xlfn.STDEV.P(F14:F15)</f>
        <v>1.5151515151515138</v>
      </c>
      <c r="P11" s="14">
        <f t="shared" si="4"/>
        <v>1.0713739108887073</v>
      </c>
      <c r="Q11" s="14">
        <f t="shared" si="4"/>
        <v>1.0713739108887073</v>
      </c>
    </row>
    <row r="12" spans="1:17" x14ac:dyDescent="0.25">
      <c r="A12" s="8" t="s">
        <v>26</v>
      </c>
      <c r="B12" s="9">
        <v>2</v>
      </c>
      <c r="C12" s="10">
        <v>4</v>
      </c>
      <c r="D12" s="10">
        <v>27</v>
      </c>
      <c r="E12" s="9">
        <f t="shared" si="2"/>
        <v>7.4074074074074066</v>
      </c>
      <c r="F12" s="9">
        <f t="shared" si="3"/>
        <v>14.814814814814813</v>
      </c>
      <c r="H12" s="8" t="s">
        <v>28</v>
      </c>
      <c r="I12" s="13">
        <f>SUM(B16:B17)</f>
        <v>10</v>
      </c>
      <c r="J12" s="13">
        <f>SUM(C16:C17)</f>
        <v>6</v>
      </c>
      <c r="K12" s="13">
        <f>SUM(D16:D17)</f>
        <v>41</v>
      </c>
      <c r="L12" s="9">
        <f t="shared" si="0"/>
        <v>24.390243902439025</v>
      </c>
      <c r="M12" s="9">
        <f t="shared" si="1"/>
        <v>14.634146341463413</v>
      </c>
      <c r="N12" s="14">
        <f>_xlfn.STDEV.P(E16:E17)</f>
        <v>5.4761904761904656</v>
      </c>
      <c r="O12" s="14">
        <f>_xlfn.STDEV.P(F16:F17)</f>
        <v>5.2380952380952364</v>
      </c>
      <c r="P12" s="14">
        <f t="shared" si="4"/>
        <v>3.8722514207834666</v>
      </c>
      <c r="Q12" s="14">
        <f t="shared" si="4"/>
        <v>3.7038926633581046</v>
      </c>
    </row>
    <row r="13" spans="1:17" x14ac:dyDescent="0.25">
      <c r="A13" s="8" t="s">
        <v>26</v>
      </c>
      <c r="B13" s="9">
        <v>5</v>
      </c>
      <c r="C13" s="10">
        <v>1</v>
      </c>
      <c r="D13" s="10">
        <v>27</v>
      </c>
      <c r="E13" s="9">
        <f t="shared" si="2"/>
        <v>18.518518518518519</v>
      </c>
      <c r="F13" s="9">
        <f t="shared" si="3"/>
        <v>3.7037037037037033</v>
      </c>
      <c r="H13" s="11" t="s">
        <v>29</v>
      </c>
      <c r="I13" s="13">
        <f>SUM(B18:B19)</f>
        <v>5</v>
      </c>
      <c r="J13" s="13">
        <f>SUM(C18:C19)</f>
        <v>5</v>
      </c>
      <c r="K13" s="13">
        <f>SUM(D18:D19)</f>
        <v>28</v>
      </c>
      <c r="L13" s="9">
        <f t="shared" si="0"/>
        <v>17.857142857142858</v>
      </c>
      <c r="M13" s="9">
        <f t="shared" si="1"/>
        <v>17.857142857142858</v>
      </c>
      <c r="N13" s="14">
        <f>_xlfn.STDEV.P(E18:E19)</f>
        <v>10.714285714285717</v>
      </c>
      <c r="O13" s="14">
        <f>_xlfn.STDEV.P(F18:F19)</f>
        <v>17.857142857142858</v>
      </c>
      <c r="P13" s="14">
        <f t="shared" si="4"/>
        <v>7.5761440841415819</v>
      </c>
      <c r="Q13" s="14">
        <f t="shared" si="4"/>
        <v>12.626906806902634</v>
      </c>
    </row>
    <row r="14" spans="1:17" x14ac:dyDescent="0.25">
      <c r="A14" s="8" t="s">
        <v>27</v>
      </c>
      <c r="B14" s="9">
        <v>8</v>
      </c>
      <c r="C14" s="10">
        <v>7</v>
      </c>
      <c r="D14" s="10">
        <v>33</v>
      </c>
      <c r="E14" s="9">
        <f t="shared" si="2"/>
        <v>24.242424242424242</v>
      </c>
      <c r="F14" s="9">
        <f t="shared" si="3"/>
        <v>21.212121212121211</v>
      </c>
      <c r="H14" s="12" t="s">
        <v>30</v>
      </c>
      <c r="I14" s="13">
        <f>SUM(B20:B21)</f>
        <v>1</v>
      </c>
      <c r="J14" s="13">
        <f>SUM(C20:C21)</f>
        <v>1</v>
      </c>
      <c r="K14" s="13">
        <f>SUM(D20:D21)</f>
        <v>20</v>
      </c>
      <c r="L14" s="9">
        <f t="shared" si="0"/>
        <v>5</v>
      </c>
      <c r="M14" s="9">
        <f t="shared" si="1"/>
        <v>5</v>
      </c>
      <c r="N14" s="14">
        <f>_xlfn.STDEV.P(E20:E21)</f>
        <v>5</v>
      </c>
      <c r="O14" s="14">
        <f>_xlfn.STDEV.P(F20:F21)</f>
        <v>5</v>
      </c>
      <c r="P14" s="14">
        <f t="shared" si="4"/>
        <v>3.5355339059327373</v>
      </c>
      <c r="Q14" s="14">
        <f t="shared" si="4"/>
        <v>3.5355339059327373</v>
      </c>
    </row>
    <row r="15" spans="1:17" x14ac:dyDescent="0.25">
      <c r="A15" s="8" t="s">
        <v>27</v>
      </c>
      <c r="B15" s="9">
        <v>9</v>
      </c>
      <c r="C15" s="10">
        <v>6</v>
      </c>
      <c r="D15" s="9">
        <v>33</v>
      </c>
      <c r="E15" s="9">
        <f t="shared" si="2"/>
        <v>27.27272727272727</v>
      </c>
      <c r="F15" s="9">
        <f t="shared" si="3"/>
        <v>18.181818181818183</v>
      </c>
    </row>
    <row r="16" spans="1:17" x14ac:dyDescent="0.25">
      <c r="A16" s="8" t="s">
        <v>28</v>
      </c>
      <c r="B16" s="9">
        <v>4</v>
      </c>
      <c r="C16" s="9">
        <v>2</v>
      </c>
      <c r="D16" s="10">
        <v>21</v>
      </c>
      <c r="E16" s="9">
        <f t="shared" si="2"/>
        <v>19.047619047619047</v>
      </c>
      <c r="F16" s="9">
        <f t="shared" si="3"/>
        <v>9.5238095238095237</v>
      </c>
    </row>
    <row r="17" spans="1:6" x14ac:dyDescent="0.25">
      <c r="A17" s="8" t="s">
        <v>28</v>
      </c>
      <c r="B17" s="9">
        <v>6</v>
      </c>
      <c r="C17" s="10">
        <v>4</v>
      </c>
      <c r="D17" s="10">
        <v>20</v>
      </c>
      <c r="E17" s="9">
        <f t="shared" si="2"/>
        <v>30</v>
      </c>
      <c r="F17" s="9">
        <f t="shared" si="3"/>
        <v>20</v>
      </c>
    </row>
    <row r="18" spans="1:6" x14ac:dyDescent="0.25">
      <c r="A18" s="11" t="s">
        <v>29</v>
      </c>
      <c r="B18" s="9">
        <v>4</v>
      </c>
      <c r="C18" s="10">
        <v>5</v>
      </c>
      <c r="D18" s="10">
        <v>14</v>
      </c>
      <c r="E18" s="9">
        <f t="shared" si="2"/>
        <v>28.571428571428569</v>
      </c>
      <c r="F18" s="9">
        <f t="shared" si="3"/>
        <v>35.714285714285715</v>
      </c>
    </row>
    <row r="19" spans="1:6" x14ac:dyDescent="0.25">
      <c r="A19" s="12" t="s">
        <v>29</v>
      </c>
      <c r="B19" s="9">
        <v>1</v>
      </c>
      <c r="C19" s="10">
        <v>0</v>
      </c>
      <c r="D19" s="10">
        <v>14</v>
      </c>
      <c r="E19" s="9">
        <f t="shared" si="2"/>
        <v>7.1428571428571423</v>
      </c>
      <c r="F19" s="9">
        <f t="shared" si="3"/>
        <v>0</v>
      </c>
    </row>
    <row r="20" spans="1:6" x14ac:dyDescent="0.25">
      <c r="A20" s="12" t="s">
        <v>30</v>
      </c>
      <c r="B20" s="9">
        <v>0</v>
      </c>
      <c r="C20" s="10">
        <v>0</v>
      </c>
      <c r="D20" s="10">
        <v>10</v>
      </c>
      <c r="E20" s="9">
        <f t="shared" si="2"/>
        <v>0</v>
      </c>
      <c r="F20" s="9">
        <f t="shared" si="3"/>
        <v>0</v>
      </c>
    </row>
    <row r="21" spans="1:6" x14ac:dyDescent="0.25">
      <c r="A21" s="12" t="s">
        <v>30</v>
      </c>
      <c r="B21" s="9">
        <v>1</v>
      </c>
      <c r="C21" s="10">
        <v>1</v>
      </c>
      <c r="D21" s="10">
        <v>10</v>
      </c>
      <c r="E21" s="9">
        <f t="shared" si="2"/>
        <v>10</v>
      </c>
      <c r="F21" s="9">
        <f t="shared" si="3"/>
        <v>10</v>
      </c>
    </row>
    <row r="22" spans="1:6" x14ac:dyDescent="0.25">
      <c r="A22" s="15" t="s">
        <v>39</v>
      </c>
    </row>
  </sheetData>
  <mergeCells count="16">
    <mergeCell ref="N5:N7"/>
    <mergeCell ref="O5:O7"/>
    <mergeCell ref="P5:P7"/>
    <mergeCell ref="Q5:Q7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3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g E A A B Q S w M E F A A C A A g A y I w + U / 6 X e m O l A A A A 9 Q A A A B I A H A B D b 2 5 m a W c v U G F j a 2 F n Z S 5 4 b W w g o h g A K K A U A A A A A A A A A A A A A A A A A A A A A A A A A A A A h Y + x C s I w G I R f p W R v k k a E W v 6 m o I O L B U E Q 1 5 D G N t i m 0 q S m 7 + b g I / k K V r T q 5 n j f 3 c H d / X q D b G j q 4 K I 6 q 1 u T o g h T F C g j 2 0 K b M k W 9 O 4 Y x y j h s h T y J U g V j 2 N h k s D p F l X P n h B D v P f Y z 3 H Y l Y Z R G 5 J B v d r J S j Q i 1 s U 4 Y q d C n V f x v I Q 7 7 1 x j O 8 I L i e c w w B T I x y L X 5 + m y c + 3 R / I K z 6 2 v W d 4 s q E 6 y W Q S Q J 5 X + A P U E s D B B Q A A g A I A M i M P l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I j D 5 T c Q S g t U E B A A A e A g A A E w A c A E Z v c m 1 1 b G F z L 1 N l Y 3 R p b 2 4 x L m 0 g o h g A K K A U A A A A A A A A A A A A A A A A A A A A A A A A A A A A f V B L a 8 J A E L 4 H 8 h + G F C G B k N Y i X s R L g 4 V A 6 0 G l P Y i U N T s 1 S / Y h u 5 N W C f 7 3 b k w f Y M G 9 L D v f a / Z z W J I w G p b 9 P Z y E Q R i 4 i l n k s G J b i U O Y g k Q K A / B n a R p b o p / M D i X K L G + s R U 2 v x t Z b Y + o 4 a d d z p n A a 9 c p o c 1 r n R p O n b N L e 4 C b K K 6 Z 3 n f l x j 5 F 3 O l O z l W X a v R u r c i M b p T v Q x X 1 a 2 r Z R o V 2 3 X y k 4 A k d i Q j q I B 0 m U A n k m E B 7 o l E I b j e 9 A C e 2 g 5 r c c G f d 4 o W k 8 y j q / M + F + B J W 9 g q 8 M M Q l z k / 2 H B l 4 F w 0 7 + E 6 s b t U X 7 D S p j v V T Q E f q M C 9 I p + W 1 g g c p 8 + A Y e J N M 1 L M y n + + t h i d J / t J v F F 1 W l g K y s Q B u C J + E o K 9 x M 7 e k Y n x + 9 5 T O j s h J 6 V x A q F y + w N J Z n j w I l f 2 G y 8 Y W + J d 2 u 3 k o 3 U p 6 S J A k D o a + s N f k C U E s B A i 0 A F A A C A A g A y I w + U / 6 X e m O l A A A A 9 Q A A A B I A A A A A A A A A A A A A A A A A A A A A A E N v b m Z p Z y 9 Q Y W N r Y W d l L n h t b F B L A Q I t A B Q A A g A I A M i M P l M P y u m r p A A A A O k A A A A T A A A A A A A A A A A A A A A A A P E A A A B b Q 2 9 u d G V u d F 9 U e X B l c 1 0 u e G 1 s U E s B A i 0 A F A A C A A g A y I w + U 3 E E o L V B A Q A A H g I A A B M A A A A A A A A A A A A A A A A A 4 g E A A E Z v c m 1 1 b G F z L 1 N l Y 3 R p b 2 4 x L m 1 Q S w U G A A A A A A M A A w D C A A A A c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g s A A A A A A A A s C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5 L T M w V D E 2 O j M 3 O j U 3 L j g 5 N j U y M z B a I i A v P j x F b n R y e S B U e X B l P S J G a W x s Q 2 9 s d W 1 u V H l w Z X M i I F Z h b H V l P S J z Q m d N R E F 3 V U Y i I C 8 + P E V u d H J 5 I F R 5 c G U 9 I k Z p b G x D b 2 x 1 b W 5 O Y W 1 l c y I g V m F s d W U 9 I n N b J n F 1 b 3 Q 7 S W 5 z Z W N 0 a W N p Z G U g Z G V 0 Y W l s c y A o J S k m c X V v d D s s J n F 1 b 3 Q 7 N j A g b W l u c y B r Z C 9 k Z W F k J n F 1 b 3 Q 7 L C Z x d W 9 0 O z I 0 I G h y c y B r Z C 9 k Z W F k J n F 1 b 3 Q 7 L C Z x d W 9 0 O 1 R v d G F s I E 5 v L i Z x d W 9 0 O y w m c X V v d D s l I G t k I D E g a H J z J n F 1 b 3 Q 7 L C Z x d W 9 0 O y U g b W 9 y d G F s a X R 5 I D I 0 I G h y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D a G F u Z 2 V k I F R 5 c G U u e 0 l u c 2 V j d G l j a W R l I G R l d G F p b H M g K C U p L D B 9 J n F 1 b 3 Q 7 L C Z x d W 9 0 O 1 N l Y 3 R p b 2 4 x L 1 R h Y m x l M S 9 D a G F u Z 2 V k I F R 5 c G U u e z Y w I G 1 p b n M g a 2 Q v Z G V h Z C w x f S Z x d W 9 0 O y w m c X V v d D t T Z W N 0 a W 9 u M S 9 U Y W J s Z T E v Q 2 h h b m d l Z C B U e X B l L n s y N C B o c n M g a 2 Q v Z G V h Z C w y f S Z x d W 9 0 O y w m c X V v d D t T Z W N 0 a W 9 u M S 9 U Y W J s Z T E v Q 2 h h b m d l Z C B U e X B l L n t U b 3 R h b C B O b y 4 s M 3 0 m c X V v d D s s J n F 1 b 3 Q 7 U 2 V j d G l v b j E v V G F i b G U x L 0 N o Y W 5 n Z W Q g V H l w Z S 5 7 J S B r Z C A x I G h y c y w 0 f S Z x d W 9 0 O y w m c X V v d D t T Z W N 0 a W 9 u M S 9 U Y W J s Z T E v Q 2 h h b m d l Z C B U e X B l L n s l I G 1 v c n R h b G l 0 e S A y N C B o c n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x L 0 N o Y W 5 n Z W Q g V H l w Z S 5 7 S W 5 z Z W N 0 a W N p Z G U g Z G V 0 Y W l s c y A o J S k s M H 0 m c X V v d D s s J n F 1 b 3 Q 7 U 2 V j d G l v b j E v V G F i b G U x L 0 N o Y W 5 n Z W Q g V H l w Z S 5 7 N j A g b W l u c y B r Z C 9 k Z W F k L D F 9 J n F 1 b 3 Q 7 L C Z x d W 9 0 O 1 N l Y 3 R p b 2 4 x L 1 R h Y m x l M S 9 D a G F u Z 2 V k I F R 5 c G U u e z I 0 I G h y c y B r Z C 9 k Z W F k L D J 9 J n F 1 b 3 Q 7 L C Z x d W 9 0 O 1 N l Y 3 R p b 2 4 x L 1 R h Y m x l M S 9 D a G F u Z 2 V k I F R 5 c G U u e 1 R v d G F s I E 5 v L i w z f S Z x d W 9 0 O y w m c X V v d D t T Z W N 0 a W 9 u M S 9 U Y W J s Z T E v Q 2 h h b m d l Z C B U e X B l L n s l I G t k I D E g a H J z L D R 9 J n F 1 b 3 Q 7 L C Z x d W 9 0 O 1 N l Y 3 R p b 2 4 x L 1 R h Y m x l M S 9 D a G F u Z 2 V k I F R 5 c G U u e y U g b W 9 y d G F s a X R 5 I D I 0 I G h y c y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W 1 v d m V k J T I w Q m x h b m s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E r H e U n O d V J p 5 O r e U i u y A M A A A A A A g A A A A A A A 2 Y A A M A A A A A Q A A A A R H T R v O x R t D V N n 6 5 / v y d S 6 g A A A A A E g A A A o A A A A B A A A A B S s M s 2 f 5 H J 9 Q h T f 0 p D U F t 0 U A A A A H y h J 9 e S l 6 R c u W C y b Y N t w f 1 M v N 7 U g V c L z y P z F k Y p M N N L m z / t e L h p i 3 q p 4 k T N d W M g E a Y h A e Y T d G n K Y S 1 A 6 s r j E A 4 H h d M l Z v 6 o M / I 4 l E H 9 n 4 k G F A A A A N p d J y D q 4 D J 4 o X i H x 3 L r + g + O / m 9 7 < / D a t a M a s h u p > 
</file>

<file path=customXml/itemProps1.xml><?xml version="1.0" encoding="utf-8"?>
<ds:datastoreItem xmlns:ds="http://schemas.openxmlformats.org/officeDocument/2006/customXml" ds:itemID="{769DF550-1434-4E1B-A41C-8D129BC6073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Rep 1 - WHO Tube - Kisumu</vt:lpstr>
      <vt:lpstr>Rep 2 - WHO Tube - Kisumu</vt:lpstr>
      <vt:lpstr>Rep 3 - WHO Tube - Kisumu</vt:lpstr>
      <vt:lpstr>Rep 4 - WHO Tube - Kisumu</vt:lpstr>
      <vt:lpstr>Rep 1 - WHO Tube - VK7</vt:lpstr>
      <vt:lpstr>Rep 2 - WHO Tube - VK7</vt:lpstr>
      <vt:lpstr>Rep 1 - WHO Tube - Tiassale</vt:lpstr>
      <vt:lpstr>Rep 2 - WHO Tube - Tiassale</vt:lpstr>
      <vt:lpstr>Rep 3 - WHO Tube - Tiassale </vt:lpstr>
      <vt:lpstr>Rep 1 - WHO Tube - Tiassale AGE</vt:lpstr>
      <vt:lpstr>Rep 2 - WHO Tube - Tiassale AGE</vt:lpstr>
      <vt:lpstr>Rep 3 - WHO Tube - Tiassale AGE</vt:lpstr>
      <vt:lpstr>Rep 1 - WHO Tube - Kisumu AGE</vt:lpstr>
      <vt:lpstr>Rep 2 - WHO Tube - Kisumu AGE</vt:lpstr>
      <vt:lpstr>Rep 3 - WHO Tube - Kisumu AGE</vt:lpstr>
      <vt:lpstr>Rep 4 - WHO Tube - Tiassale</vt:lpstr>
      <vt:lpstr>Rep 5 - WHO Tube - Kisumu</vt:lpstr>
      <vt:lpstr>Rep 4 - WHO Tube - Tiassale Age</vt:lpstr>
      <vt:lpstr>Rep 5 - WHO Tube - Tiassale Age</vt:lpstr>
      <vt:lpstr>Rep 6 - WHO Tube - Tiassale Age</vt:lpstr>
      <vt:lpstr>Rep 4 - WHO Tube - Kisumu Age</vt:lpstr>
      <vt:lpstr>Rep 5 - WHO Tube - Kisumu Age</vt:lpstr>
      <vt:lpstr>Rep 6 - WHO Tube - Kisumu Age</vt:lpstr>
      <vt:lpstr>Rep 7 - WHO Tube - Tiassale Age</vt:lpstr>
      <vt:lpstr>Rep 8 - WHO Tube - Tiassale Age</vt:lpstr>
      <vt:lpstr>Rep 9 - WHO Tube - Tiassale Age</vt:lpstr>
      <vt:lpstr>Rep 7 - WHO Tube - Kisumu Age</vt:lpstr>
      <vt:lpstr>Rep 8 - WHO Tube - Kisumu Age</vt:lpstr>
      <vt:lpstr>Rep 9 - WHO Tube - Kisumu 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Praulins</dc:creator>
  <cp:lastModifiedBy>Rosemary Lees</cp:lastModifiedBy>
  <cp:lastPrinted>2021-11-08T11:02:36Z</cp:lastPrinted>
  <dcterms:created xsi:type="dcterms:W3CDTF">2021-07-29T08:58:21Z</dcterms:created>
  <dcterms:modified xsi:type="dcterms:W3CDTF">2022-03-15T15:32:04Z</dcterms:modified>
</cp:coreProperties>
</file>